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ago2000\Documents\CORPORACION ASURBE S.A.S\INMOBILIARIA\VARIOS\"/>
    </mc:Choice>
  </mc:AlternateContent>
  <xr:revisionPtr revIDLastSave="0" documentId="13_ncr:1_{74097590-310E-46B7-85D7-70B9D9A904E4}" xr6:coauthVersionLast="41" xr6:coauthVersionMax="41" xr10:uidLastSave="{00000000-0000-0000-0000-000000000000}"/>
  <workbookProtection workbookPassword="F186" lockStructure="1"/>
  <bookViews>
    <workbookView xWindow="-120" yWindow="-120" windowWidth="20730" windowHeight="11160" xr2:uid="{8CD612B7-AFDE-44D9-B8AC-93367DB0C53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  <c r="A46" i="1"/>
  <c r="I46" i="1" s="1"/>
  <c r="F37" i="1"/>
  <c r="D37" i="1"/>
  <c r="E37" i="1" s="1"/>
  <c r="A37" i="1"/>
  <c r="B19" i="1"/>
  <c r="B51" i="1" l="1"/>
  <c r="B50" i="1"/>
  <c r="B52" i="1" s="1"/>
  <c r="I37" i="1"/>
  <c r="B46" i="1"/>
  <c r="C46" i="1" s="1"/>
  <c r="H46" i="1" s="1"/>
  <c r="C54" i="1" s="1"/>
  <c r="B37" i="1" l="1"/>
  <c r="C37" i="1" s="1"/>
  <c r="H37" i="1" s="1"/>
  <c r="G37" i="1" s="1"/>
  <c r="C40" i="1" l="1"/>
</calcChain>
</file>

<file path=xl/sharedStrings.xml><?xml version="1.0" encoding="utf-8"?>
<sst xmlns="http://schemas.openxmlformats.org/spreadsheetml/2006/main" count="67" uniqueCount="62">
  <si>
    <t>Comisionista</t>
  </si>
  <si>
    <t>Comision Canon</t>
  </si>
  <si>
    <t>IVA canon comercial</t>
  </si>
  <si>
    <t>TOTAL (comis+IVA)</t>
  </si>
  <si>
    <t>Total canon+IVA</t>
  </si>
  <si>
    <t>IVA comision</t>
  </si>
  <si>
    <t>Retefuente Venta</t>
  </si>
  <si>
    <t>Retefuente Arriendo</t>
  </si>
  <si>
    <t>Gobernacion</t>
  </si>
  <si>
    <t>Notariales</t>
  </si>
  <si>
    <t>Instrumentos Publicos</t>
  </si>
  <si>
    <t>Comision Venta</t>
  </si>
  <si>
    <t>TOTAL GASTOS</t>
  </si>
  <si>
    <t>(+ $925.290)</t>
  </si>
  <si>
    <t>Desc. 4*1000</t>
  </si>
  <si>
    <t>Neto Propietario</t>
  </si>
  <si>
    <t xml:space="preserve">Recibe Propietario Bancos o Caja </t>
  </si>
  <si>
    <t>Neto Vendedor</t>
  </si>
  <si>
    <t>Direccion Inmueble:</t>
  </si>
  <si>
    <t>Codigo Inmueble:</t>
  </si>
  <si>
    <t>Nombre y Apellidos:</t>
  </si>
  <si>
    <t>Nit. 901.110.630-0</t>
  </si>
  <si>
    <t>Asesor:</t>
  </si>
  <si>
    <t>Direccion: Cra. 14 #38-31 Piso 2</t>
  </si>
  <si>
    <t>Telefono: (4) 7890784 Cels: 3041281278-3041603137-3102577143</t>
  </si>
  <si>
    <t>Email: servicioalcliente@corporacionasurbe.com</t>
  </si>
  <si>
    <t>CORPORACION ASURBE S.A.S.</t>
  </si>
  <si>
    <t>VENTAS</t>
  </si>
  <si>
    <t>ARRIENDOS</t>
  </si>
  <si>
    <t>Tipo Contrato</t>
  </si>
  <si>
    <t>Comision Contrato</t>
  </si>
  <si>
    <t>Impuestos Contrato</t>
  </si>
  <si>
    <t>Valor Canon:</t>
  </si>
  <si>
    <t>Vivienda (0% IVA):</t>
  </si>
  <si>
    <t>Comercial (19% IVA):</t>
  </si>
  <si>
    <t>Retefuente Arriendo 3.5%:</t>
  </si>
  <si>
    <t>Pagos</t>
  </si>
  <si>
    <t>Descuento 4x1000 Bancos (0.004)</t>
  </si>
  <si>
    <t>Descuento 4x1000 Efectivo (0.0)</t>
  </si>
  <si>
    <t>Valor Venta:</t>
  </si>
  <si>
    <t>DATOS VENTA</t>
  </si>
  <si>
    <t>DATOS ARRIENDO</t>
  </si>
  <si>
    <t>Gastos Notariales</t>
  </si>
  <si>
    <t>Gastos Gobernacion 1% venta</t>
  </si>
  <si>
    <t>Gastos Intrumentos Publicos 0.5%</t>
  </si>
  <si>
    <t>Comision Venta Inmobil. 3%</t>
  </si>
  <si>
    <t>Comision Agente Inmob. Min. 20%</t>
  </si>
  <si>
    <t>IVA  Comision Venta 19%:</t>
  </si>
  <si>
    <t>Retefuente Venta 1%</t>
  </si>
  <si>
    <t>IVA comision Venta</t>
  </si>
  <si>
    <t>DISTRIBUCION DE GASTOS VENTA</t>
  </si>
  <si>
    <t xml:space="preserve">VENDEDOR: </t>
  </si>
  <si>
    <t>COMPRADOR</t>
  </si>
  <si>
    <t xml:space="preserve">Recibe Total Vendedor: </t>
  </si>
  <si>
    <t>FECHA:</t>
  </si>
  <si>
    <t>CONCEPTOS</t>
  </si>
  <si>
    <t>Impuestos Venta</t>
  </si>
  <si>
    <t>Valores Referencia</t>
  </si>
  <si>
    <r>
      <t xml:space="preserve">Fecha Inicio Contrato: </t>
    </r>
    <r>
      <rPr>
        <sz val="18"/>
        <color theme="1"/>
        <rFont val="Calibri"/>
        <family val="2"/>
        <scheme val="minor"/>
      </rPr>
      <t>(Dia/Mes/Año)</t>
    </r>
  </si>
  <si>
    <r>
      <t xml:space="preserve">Fecha Final Contrato: </t>
    </r>
    <r>
      <rPr>
        <sz val="18"/>
        <color theme="1"/>
        <rFont val="Calibri"/>
        <family val="2"/>
        <scheme val="minor"/>
      </rPr>
      <t>(Dia/Mes/Año)</t>
    </r>
  </si>
  <si>
    <r>
      <t xml:space="preserve">Termino Contrato; </t>
    </r>
    <r>
      <rPr>
        <sz val="18"/>
        <color theme="1"/>
        <rFont val="Calibri"/>
        <family val="2"/>
        <scheme val="minor"/>
      </rPr>
      <t>(Meses)</t>
    </r>
  </si>
  <si>
    <t>Comision Arriendo Inmobil. Min. 8%: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</si>
</sst>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2" fontId="2" fillId="0" borderId="0" xfId="0" applyNumberFormat="1" applyFont="1" applyAlignment="1" applyProtection="1">
      <alignment horizontal="center"/>
      <protection locked="0"/>
    </xf>
    <xf numFmtId="42" fontId="6" fillId="0" borderId="0" xfId="0" applyNumberFormat="1" applyFont="1" applyProtection="1">
      <protection locked="0"/>
    </xf>
    <xf numFmtId="44" fontId="6" fillId="0" borderId="0" xfId="0" applyNumberFormat="1" applyFont="1" applyProtection="1">
      <protection locked="0"/>
    </xf>
    <xf numFmtId="10" fontId="4" fillId="0" borderId="0" xfId="0" applyNumberFormat="1" applyFont="1" applyAlignment="1" applyProtection="1">
      <alignment horizontal="center"/>
      <protection locked="0"/>
    </xf>
    <xf numFmtId="42" fontId="7" fillId="0" borderId="0" xfId="0" applyNumberFormat="1" applyFont="1" applyProtection="1"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0" fontId="2" fillId="0" borderId="0" xfId="0" applyNumberFormat="1" applyFont="1" applyAlignment="1" applyProtection="1">
      <alignment horizontal="center"/>
      <protection locked="0"/>
    </xf>
    <xf numFmtId="10" fontId="2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hidden="1"/>
    </xf>
    <xf numFmtId="0" fontId="0" fillId="0" borderId="0" xfId="0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12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2" fontId="8" fillId="4" borderId="0" xfId="0" applyNumberFormat="1" applyFont="1" applyFill="1" applyAlignment="1" applyProtection="1">
      <alignment horizontal="center"/>
      <protection hidden="1"/>
    </xf>
    <xf numFmtId="44" fontId="8" fillId="4" borderId="0" xfId="0" applyNumberFormat="1" applyFont="1" applyFill="1" applyAlignment="1" applyProtection="1">
      <alignment horizontal="center"/>
      <protection hidden="1"/>
    </xf>
    <xf numFmtId="0" fontId="8" fillId="4" borderId="0" xfId="0" applyFont="1" applyFill="1" applyAlignment="1" applyProtection="1">
      <alignment horizontal="center"/>
      <protection hidden="1"/>
    </xf>
    <xf numFmtId="42" fontId="12" fillId="0" borderId="0" xfId="0" applyNumberFormat="1" applyFont="1" applyProtection="1">
      <protection hidden="1"/>
    </xf>
    <xf numFmtId="44" fontId="12" fillId="0" borderId="0" xfId="0" applyNumberFormat="1" applyFont="1" applyProtection="1">
      <protection hidden="1"/>
    </xf>
    <xf numFmtId="42" fontId="12" fillId="0" borderId="0" xfId="0" applyNumberFormat="1" applyFont="1" applyProtection="1">
      <protection locked="0"/>
    </xf>
    <xf numFmtId="42" fontId="8" fillId="5" borderId="0" xfId="0" applyNumberFormat="1" applyFont="1" applyFill="1" applyAlignment="1" applyProtection="1">
      <alignment horizontal="center"/>
      <protection hidden="1"/>
    </xf>
    <xf numFmtId="44" fontId="8" fillId="5" borderId="0" xfId="0" applyNumberFormat="1" applyFont="1" applyFill="1" applyAlignment="1" applyProtection="1">
      <alignment horizontal="center"/>
      <protection hidden="1"/>
    </xf>
    <xf numFmtId="0" fontId="8" fillId="5" borderId="0" xfId="0" applyFont="1" applyFill="1" applyAlignment="1" applyProtection="1">
      <alignment horizontal="center"/>
      <protection hidden="1"/>
    </xf>
    <xf numFmtId="0" fontId="15" fillId="0" borderId="0" xfId="0" applyFont="1" applyProtection="1">
      <protection locked="0"/>
    </xf>
    <xf numFmtId="42" fontId="9" fillId="0" borderId="0" xfId="0" applyNumberFormat="1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1" fillId="0" borderId="0" xfId="0" applyFont="1" applyProtection="1">
      <protection hidden="1"/>
    </xf>
    <xf numFmtId="42" fontId="8" fillId="0" borderId="0" xfId="0" applyNumberFormat="1" applyFont="1" applyProtection="1">
      <protection hidden="1"/>
    </xf>
    <xf numFmtId="0" fontId="10" fillId="2" borderId="0" xfId="0" applyFont="1" applyFill="1" applyProtection="1">
      <protection hidden="1"/>
    </xf>
    <xf numFmtId="42" fontId="10" fillId="2" borderId="0" xfId="0" applyNumberFormat="1" applyFont="1" applyFill="1" applyProtection="1">
      <protection hidden="1"/>
    </xf>
    <xf numFmtId="0" fontId="10" fillId="3" borderId="0" xfId="0" applyFont="1" applyFill="1" applyProtection="1">
      <protection hidden="1"/>
    </xf>
    <xf numFmtId="42" fontId="10" fillId="3" borderId="0" xfId="0" applyNumberFormat="1" applyFont="1" applyFill="1" applyProtection="1">
      <protection hidden="1"/>
    </xf>
    <xf numFmtId="44" fontId="10" fillId="3" borderId="0" xfId="0" applyNumberFormat="1" applyFont="1" applyFill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10" fontId="14" fillId="0" borderId="0" xfId="0" applyNumberFormat="1" applyFont="1" applyAlignment="1" applyProtection="1">
      <alignment horizontal="center"/>
      <protection hidden="1"/>
    </xf>
    <xf numFmtId="14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 applyProtection="1">
      <protection locked="0"/>
    </xf>
    <xf numFmtId="1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42" fontId="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hidden="1"/>
    </xf>
    <xf numFmtId="0" fontId="13" fillId="4" borderId="0" xfId="0" applyFont="1" applyFill="1" applyAlignment="1" applyProtection="1">
      <alignment horizontal="center"/>
      <protection hidden="1"/>
    </xf>
    <xf numFmtId="0" fontId="13" fillId="5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266702</xdr:colOff>
      <xdr:row>0</xdr:row>
      <xdr:rowOff>152401</xdr:rowOff>
    </xdr:from>
    <xdr:to>
      <xdr:col>0</xdr:col>
      <xdr:colOff>2536390</xdr:colOff>
      <xdr:row>5</xdr:row>
      <xdr:rowOff>19051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223A9EE-EA5B-4221-8EE5-0936FCEFF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2" y="152401"/>
          <a:ext cx="2269688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28351-B7FB-4499-82D7-B011736CBE2A}">
  <sheetPr codeName="Hoja1">
    <pageSetUpPr fitToPage="1"/>
  </sheetPr>
  <dimension ref="A1:I54"/>
  <sheetViews>
    <sheetView tabSelected="1" topLeftCell="A10" zoomScale="40" zoomScaleNormal="40" workbookViewId="0">
      <selection activeCell="C20" sqref="C20"/>
    </sheetView>
  </sheetViews>
  <sheetFormatPr baseColWidth="10" defaultRowHeight="21" x14ac:dyDescent="0.35"/>
  <cols>
    <col min="1" max="1" width="76.28515625" style="13" customWidth="1"/>
    <col min="2" max="2" width="65" style="13" customWidth="1"/>
    <col min="3" max="3" width="47.7109375" style="8" customWidth="1"/>
    <col min="4" max="4" width="75.7109375" style="13" customWidth="1"/>
    <col min="5" max="5" width="48.28515625" style="13" customWidth="1"/>
    <col min="6" max="6" width="50.140625" style="8" customWidth="1"/>
    <col min="7" max="7" width="46.42578125" style="8" customWidth="1"/>
    <col min="8" max="8" width="46.7109375" style="8" customWidth="1"/>
    <col min="9" max="9" width="47" style="8" customWidth="1"/>
    <col min="10" max="11" width="11.42578125" style="8"/>
    <col min="12" max="12" width="16" style="8" customWidth="1"/>
    <col min="13" max="13" width="13.42578125" style="8" customWidth="1"/>
    <col min="14" max="16384" width="11.42578125" style="8"/>
  </cols>
  <sheetData>
    <row r="1" spans="1:9" s="21" customFormat="1" x14ac:dyDescent="0.35">
      <c r="A1" s="20"/>
      <c r="B1" s="20"/>
      <c r="D1" s="20"/>
      <c r="E1" s="20"/>
    </row>
    <row r="2" spans="1:9" s="21" customFormat="1" ht="61.5" x14ac:dyDescent="0.9">
      <c r="A2" s="58" t="s">
        <v>26</v>
      </c>
      <c r="B2" s="58"/>
      <c r="C2" s="58"/>
      <c r="D2" s="58"/>
      <c r="E2" s="58"/>
      <c r="F2" s="58"/>
      <c r="G2" s="58"/>
      <c r="H2" s="58"/>
      <c r="I2" s="58"/>
    </row>
    <row r="3" spans="1:9" s="21" customFormat="1" ht="23.25" x14ac:dyDescent="0.35">
      <c r="A3" s="61" t="s">
        <v>21</v>
      </c>
      <c r="B3" s="61"/>
      <c r="C3" s="61"/>
      <c r="D3" s="61"/>
      <c r="E3" s="61"/>
      <c r="F3" s="61"/>
      <c r="G3" s="61"/>
      <c r="H3" s="61"/>
      <c r="I3" s="61"/>
    </row>
    <row r="4" spans="1:9" s="21" customFormat="1" ht="23.25" x14ac:dyDescent="0.35">
      <c r="A4" s="61" t="s">
        <v>23</v>
      </c>
      <c r="B4" s="61"/>
      <c r="C4" s="61"/>
      <c r="D4" s="61"/>
      <c r="E4" s="61"/>
      <c r="F4" s="61"/>
      <c r="G4" s="61"/>
      <c r="H4" s="61"/>
      <c r="I4" s="61"/>
    </row>
    <row r="5" spans="1:9" s="21" customFormat="1" ht="23.25" x14ac:dyDescent="0.35">
      <c r="A5" s="61" t="s">
        <v>24</v>
      </c>
      <c r="B5" s="61"/>
      <c r="C5" s="61"/>
      <c r="D5" s="61"/>
      <c r="E5" s="61"/>
      <c r="F5" s="61"/>
      <c r="G5" s="61"/>
      <c r="H5" s="61"/>
      <c r="I5" s="61"/>
    </row>
    <row r="6" spans="1:9" s="21" customFormat="1" ht="23.25" x14ac:dyDescent="0.35">
      <c r="A6" s="61" t="s">
        <v>25</v>
      </c>
      <c r="B6" s="61"/>
      <c r="C6" s="61"/>
      <c r="D6" s="61"/>
      <c r="E6" s="61"/>
      <c r="F6" s="61"/>
      <c r="G6" s="61"/>
      <c r="H6" s="61"/>
      <c r="I6" s="61"/>
    </row>
    <row r="7" spans="1:9" s="21" customFormat="1" x14ac:dyDescent="0.35">
      <c r="A7" s="23"/>
      <c r="B7" s="23"/>
      <c r="C7" s="23"/>
      <c r="D7" s="23"/>
      <c r="E7" s="23"/>
      <c r="F7" s="23"/>
      <c r="G7" s="23"/>
      <c r="H7" s="23"/>
      <c r="I7" s="23"/>
    </row>
    <row r="8" spans="1:9" ht="30" customHeight="1" x14ac:dyDescent="0.5">
      <c r="A8" s="43" t="s">
        <v>54</v>
      </c>
      <c r="B8" s="15"/>
      <c r="C8" s="15"/>
      <c r="D8" s="15"/>
      <c r="E8" s="15"/>
      <c r="F8" s="16"/>
      <c r="G8" s="16"/>
    </row>
    <row r="9" spans="1:9" ht="30" customHeight="1" x14ac:dyDescent="0.5">
      <c r="A9" s="43" t="s">
        <v>20</v>
      </c>
      <c r="B9" s="63"/>
      <c r="C9" s="63"/>
      <c r="D9" s="63"/>
      <c r="E9" s="63"/>
      <c r="F9" s="16"/>
      <c r="G9" s="16"/>
    </row>
    <row r="10" spans="1:9" ht="30" customHeight="1" x14ac:dyDescent="0.5">
      <c r="A10" s="43" t="s">
        <v>19</v>
      </c>
      <c r="B10" s="63"/>
      <c r="C10" s="63"/>
      <c r="D10" s="63"/>
      <c r="E10" s="63"/>
      <c r="F10" s="16"/>
      <c r="G10" s="16"/>
    </row>
    <row r="11" spans="1:9" ht="30" customHeight="1" x14ac:dyDescent="0.5">
      <c r="A11" s="43" t="s">
        <v>18</v>
      </c>
      <c r="B11" s="63"/>
      <c r="C11" s="63"/>
      <c r="D11" s="63"/>
      <c r="E11" s="63"/>
      <c r="F11" s="16"/>
      <c r="G11" s="16"/>
    </row>
    <row r="12" spans="1:9" ht="30" customHeight="1" x14ac:dyDescent="0.5">
      <c r="A12" s="43" t="s">
        <v>22</v>
      </c>
      <c r="B12" s="64"/>
      <c r="C12" s="64"/>
      <c r="D12" s="64"/>
      <c r="E12" s="64"/>
    </row>
    <row r="14" spans="1:9" s="42" customFormat="1" ht="46.5" x14ac:dyDescent="0.7">
      <c r="A14" s="59" t="s">
        <v>41</v>
      </c>
      <c r="B14" s="59"/>
      <c r="D14" s="60" t="s">
        <v>40</v>
      </c>
      <c r="E14" s="60"/>
    </row>
    <row r="15" spans="1:9" s="39" customFormat="1" ht="33.75" x14ac:dyDescent="0.5">
      <c r="A15" s="22" t="s">
        <v>55</v>
      </c>
      <c r="B15" s="22" t="s">
        <v>57</v>
      </c>
      <c r="D15" s="22" t="s">
        <v>55</v>
      </c>
      <c r="E15" s="22" t="s">
        <v>57</v>
      </c>
    </row>
    <row r="16" spans="1:9" s="41" customFormat="1" ht="33.75" x14ac:dyDescent="0.5">
      <c r="A16" s="50" t="s">
        <v>32</v>
      </c>
      <c r="B16" s="40">
        <v>0</v>
      </c>
      <c r="D16" s="50" t="s">
        <v>39</v>
      </c>
      <c r="E16" s="40">
        <v>0</v>
      </c>
    </row>
    <row r="17" spans="1:9" ht="26.25" x14ac:dyDescent="0.4">
      <c r="A17" s="27" t="s">
        <v>58</v>
      </c>
      <c r="B17" s="52">
        <v>43800</v>
      </c>
      <c r="C17" s="9"/>
      <c r="D17" s="27" t="s">
        <v>42</v>
      </c>
      <c r="E17" s="57">
        <v>0</v>
      </c>
      <c r="F17" s="9"/>
      <c r="G17" s="9"/>
      <c r="H17" s="9"/>
      <c r="I17" s="9"/>
    </row>
    <row r="18" spans="1:9" ht="26.25" x14ac:dyDescent="0.4">
      <c r="A18" s="27" t="s">
        <v>59</v>
      </c>
      <c r="B18" s="52">
        <v>44165</v>
      </c>
      <c r="C18" s="9"/>
      <c r="D18" s="27" t="s">
        <v>43</v>
      </c>
      <c r="E18" s="55">
        <v>0.01</v>
      </c>
      <c r="F18" s="9"/>
      <c r="G18" s="9"/>
      <c r="H18" s="9"/>
      <c r="I18" s="9"/>
    </row>
    <row r="19" spans="1:9" ht="26.25" x14ac:dyDescent="0.4">
      <c r="A19" s="27" t="s">
        <v>60</v>
      </c>
      <c r="B19" s="53">
        <f>(YEAR(B18)-YEAR(B17))*12+MONTH(B18)-MONTH(B17)+1</f>
        <v>12</v>
      </c>
      <c r="C19" s="9"/>
      <c r="D19" s="27" t="s">
        <v>44</v>
      </c>
      <c r="E19" s="55">
        <v>5.0000000000000001E-3</v>
      </c>
      <c r="F19" s="9"/>
      <c r="G19" s="9"/>
      <c r="H19" s="9"/>
      <c r="I19" s="9"/>
    </row>
    <row r="20" spans="1:9" ht="33.75" x14ac:dyDescent="0.5">
      <c r="A20" s="50" t="s">
        <v>29</v>
      </c>
      <c r="B20" s="54"/>
      <c r="C20" s="9"/>
      <c r="D20" s="50" t="s">
        <v>11</v>
      </c>
      <c r="E20" s="54"/>
      <c r="F20" s="9"/>
      <c r="G20" s="9"/>
      <c r="H20" s="9"/>
      <c r="I20" s="9"/>
    </row>
    <row r="21" spans="1:9" ht="26.25" x14ac:dyDescent="0.4">
      <c r="A21" s="27" t="s">
        <v>33</v>
      </c>
      <c r="B21" s="55">
        <v>0</v>
      </c>
      <c r="C21" s="9"/>
      <c r="D21" s="27" t="s">
        <v>45</v>
      </c>
      <c r="E21" s="55">
        <v>0.03</v>
      </c>
      <c r="F21" s="9"/>
      <c r="G21" s="9"/>
      <c r="H21" s="9"/>
      <c r="I21" s="9"/>
    </row>
    <row r="22" spans="1:9" ht="26.25" x14ac:dyDescent="0.4">
      <c r="A22" s="27" t="s">
        <v>34</v>
      </c>
      <c r="B22" s="55">
        <v>0.19</v>
      </c>
      <c r="C22" s="9"/>
      <c r="D22" s="27" t="s">
        <v>46</v>
      </c>
      <c r="E22" s="55">
        <v>0.2</v>
      </c>
      <c r="F22" s="9"/>
      <c r="G22" s="9"/>
      <c r="H22" s="9"/>
      <c r="I22" s="9"/>
    </row>
    <row r="23" spans="1:9" ht="33.75" x14ac:dyDescent="0.5">
      <c r="A23" s="50" t="s">
        <v>30</v>
      </c>
      <c r="B23" s="54"/>
      <c r="C23" s="9"/>
      <c r="D23" s="50" t="s">
        <v>56</v>
      </c>
      <c r="E23" s="54"/>
      <c r="F23" s="9"/>
      <c r="G23" s="9"/>
      <c r="H23" s="9"/>
      <c r="I23" s="9"/>
    </row>
    <row r="24" spans="1:9" ht="26.25" x14ac:dyDescent="0.4">
      <c r="A24" s="27" t="s">
        <v>61</v>
      </c>
      <c r="B24" s="55">
        <v>0.08</v>
      </c>
      <c r="C24" s="9"/>
      <c r="D24" s="27" t="s">
        <v>47</v>
      </c>
      <c r="E24" s="55">
        <v>0.19</v>
      </c>
      <c r="F24" s="9"/>
      <c r="G24" s="9"/>
      <c r="H24" s="9"/>
      <c r="I24" s="9"/>
    </row>
    <row r="25" spans="1:9" ht="33.75" x14ac:dyDescent="0.5">
      <c r="A25" s="50" t="s">
        <v>31</v>
      </c>
      <c r="B25" s="54"/>
      <c r="C25" s="9"/>
      <c r="D25" s="27" t="s">
        <v>48</v>
      </c>
      <c r="E25" s="55">
        <v>0.01</v>
      </c>
      <c r="F25" s="9"/>
      <c r="G25" s="9"/>
      <c r="H25" s="9"/>
      <c r="I25" s="9"/>
    </row>
    <row r="26" spans="1:9" ht="26.25" x14ac:dyDescent="0.4">
      <c r="A26" s="27" t="s">
        <v>35</v>
      </c>
      <c r="B26" s="55">
        <v>3.5000000000000003E-2</v>
      </c>
      <c r="C26" s="9"/>
      <c r="F26" s="9"/>
      <c r="G26" s="9"/>
      <c r="H26" s="9"/>
      <c r="I26" s="9"/>
    </row>
    <row r="27" spans="1:9" ht="26.25" x14ac:dyDescent="0.4">
      <c r="A27" s="25" t="s">
        <v>13</v>
      </c>
      <c r="B27" s="29"/>
      <c r="C27" s="10"/>
      <c r="F27" s="11"/>
      <c r="G27" s="11"/>
      <c r="H27" s="9"/>
      <c r="I27" s="9"/>
    </row>
    <row r="28" spans="1:9" ht="33.75" x14ac:dyDescent="0.5">
      <c r="A28" s="51" t="s">
        <v>36</v>
      </c>
      <c r="B28" s="29"/>
      <c r="C28" s="11"/>
      <c r="D28" s="18"/>
      <c r="E28" s="17"/>
      <c r="F28" s="11"/>
      <c r="G28" s="11"/>
      <c r="H28" s="9"/>
      <c r="I28" s="9"/>
    </row>
    <row r="29" spans="1:9" ht="26.25" x14ac:dyDescent="0.4">
      <c r="A29" s="25" t="s">
        <v>37</v>
      </c>
      <c r="B29" s="56">
        <v>4.0000000000000001E-3</v>
      </c>
      <c r="C29" s="10"/>
      <c r="D29" s="4"/>
      <c r="E29" s="17"/>
      <c r="F29" s="9"/>
      <c r="G29" s="9"/>
      <c r="H29" s="9"/>
      <c r="I29" s="9"/>
    </row>
    <row r="30" spans="1:9" ht="26.25" x14ac:dyDescent="0.4">
      <c r="A30" s="24" t="s">
        <v>38</v>
      </c>
      <c r="B30" s="29">
        <v>0</v>
      </c>
      <c r="C30" s="10"/>
      <c r="D30" s="14"/>
      <c r="E30" s="6"/>
      <c r="F30" s="9"/>
      <c r="G30" s="9"/>
      <c r="H30" s="9"/>
      <c r="I30" s="9"/>
    </row>
    <row r="31" spans="1:9" x14ac:dyDescent="0.35">
      <c r="C31" s="1"/>
      <c r="E31" s="14"/>
      <c r="F31" s="9"/>
      <c r="G31" s="9"/>
      <c r="H31" s="9"/>
      <c r="I31" s="9"/>
    </row>
    <row r="32" spans="1:9" x14ac:dyDescent="0.35">
      <c r="B32" s="17"/>
      <c r="C32" s="10"/>
      <c r="E32" s="7"/>
      <c r="F32" s="9"/>
      <c r="G32" s="9"/>
      <c r="H32" s="9"/>
      <c r="I32" s="9"/>
    </row>
    <row r="33" spans="1:9" x14ac:dyDescent="0.35">
      <c r="B33" s="14"/>
      <c r="C33" s="10"/>
      <c r="E33" s="7"/>
      <c r="F33" s="9"/>
      <c r="G33" s="9"/>
      <c r="H33" s="9"/>
      <c r="I33" s="9"/>
    </row>
    <row r="34" spans="1:9" s="42" customFormat="1" ht="46.5" x14ac:dyDescent="0.7">
      <c r="A34" s="59" t="s">
        <v>28</v>
      </c>
      <c r="B34" s="59"/>
      <c r="C34" s="59"/>
      <c r="D34" s="59"/>
      <c r="E34" s="59"/>
      <c r="F34" s="59"/>
      <c r="G34" s="59"/>
      <c r="H34" s="59"/>
      <c r="I34" s="59"/>
    </row>
    <row r="35" spans="1:9" x14ac:dyDescent="0.35">
      <c r="A35" s="17"/>
      <c r="B35" s="17"/>
      <c r="C35" s="19"/>
      <c r="D35" s="17"/>
      <c r="E35" s="17"/>
      <c r="F35" s="19"/>
      <c r="G35" s="19"/>
      <c r="H35" s="19"/>
      <c r="I35" s="19"/>
    </row>
    <row r="36" spans="1:9" ht="26.25" x14ac:dyDescent="0.4">
      <c r="A36" s="30" t="s">
        <v>1</v>
      </c>
      <c r="B36" s="31" t="s">
        <v>5</v>
      </c>
      <c r="C36" s="31" t="s">
        <v>3</v>
      </c>
      <c r="D36" s="32" t="s">
        <v>2</v>
      </c>
      <c r="E36" s="32" t="s">
        <v>4</v>
      </c>
      <c r="F36" s="32" t="s">
        <v>7</v>
      </c>
      <c r="G36" s="32" t="s">
        <v>14</v>
      </c>
      <c r="H36" s="32" t="s">
        <v>15</v>
      </c>
      <c r="I36" s="32" t="s">
        <v>0</v>
      </c>
    </row>
    <row r="37" spans="1:9" s="35" customFormat="1" ht="26.25" x14ac:dyDescent="0.4">
      <c r="A37" s="33">
        <f>SUM(B16*B24)</f>
        <v>0</v>
      </c>
      <c r="B37" s="33">
        <f>SUM(A37*0.19)</f>
        <v>0</v>
      </c>
      <c r="C37" s="33">
        <f>SUM(A37:B37)</f>
        <v>0</v>
      </c>
      <c r="D37" s="33">
        <f>SUM(B16*B22)</f>
        <v>0</v>
      </c>
      <c r="E37" s="33">
        <f>SUM(B16,D37)</f>
        <v>0</v>
      </c>
      <c r="F37" s="34">
        <f>SUM(B16*B26)</f>
        <v>0</v>
      </c>
      <c r="G37" s="34">
        <f>SUM(H37*B29)</f>
        <v>0</v>
      </c>
      <c r="H37" s="34">
        <f>SUM(B16-C37-F37)</f>
        <v>0</v>
      </c>
      <c r="I37" s="34">
        <f>SUM(A37/12*B19)</f>
        <v>0</v>
      </c>
    </row>
    <row r="38" spans="1:9" s="2" customFormat="1" x14ac:dyDescent="0.35">
      <c r="A38" s="5"/>
      <c r="B38" s="5"/>
      <c r="D38" s="5"/>
      <c r="E38" s="5"/>
      <c r="F38" s="3"/>
      <c r="G38" s="3"/>
      <c r="H38" s="3"/>
    </row>
    <row r="39" spans="1:9" x14ac:dyDescent="0.35">
      <c r="C39" s="9"/>
      <c r="F39" s="9"/>
      <c r="G39" s="9"/>
      <c r="H39" s="9"/>
      <c r="I39" s="9"/>
    </row>
    <row r="40" spans="1:9" ht="28.5" x14ac:dyDescent="0.45">
      <c r="B40" s="47" t="s">
        <v>16</v>
      </c>
      <c r="C40" s="49">
        <f>SUM(H37-G37)</f>
        <v>0</v>
      </c>
      <c r="F40" s="9"/>
      <c r="G40" s="9"/>
      <c r="H40" s="9"/>
      <c r="I40" s="9"/>
    </row>
    <row r="41" spans="1:9" x14ac:dyDescent="0.35">
      <c r="C41" s="9"/>
      <c r="F41" s="9"/>
      <c r="G41" s="9"/>
      <c r="H41" s="9"/>
      <c r="I41" s="9"/>
    </row>
    <row r="42" spans="1:9" x14ac:dyDescent="0.35">
      <c r="C42" s="9"/>
      <c r="F42" s="9"/>
      <c r="G42" s="9"/>
      <c r="H42" s="9"/>
      <c r="I42" s="9"/>
    </row>
    <row r="43" spans="1:9" s="42" customFormat="1" ht="46.5" x14ac:dyDescent="0.7">
      <c r="A43" s="60" t="s">
        <v>27</v>
      </c>
      <c r="B43" s="60"/>
      <c r="C43" s="60"/>
      <c r="D43" s="60"/>
      <c r="E43" s="60"/>
      <c r="F43" s="60"/>
      <c r="G43" s="60"/>
      <c r="H43" s="60"/>
      <c r="I43" s="60"/>
    </row>
    <row r="44" spans="1:9" x14ac:dyDescent="0.35">
      <c r="A44" s="17"/>
      <c r="B44" s="17"/>
      <c r="C44" s="19"/>
      <c r="D44" s="17"/>
      <c r="E44" s="17"/>
      <c r="F44" s="19"/>
      <c r="G44" s="19"/>
      <c r="H44" s="19"/>
      <c r="I44" s="19"/>
    </row>
    <row r="45" spans="1:9" s="28" customFormat="1" ht="26.25" x14ac:dyDescent="0.4">
      <c r="A45" s="36" t="s">
        <v>11</v>
      </c>
      <c r="B45" s="37" t="s">
        <v>49</v>
      </c>
      <c r="C45" s="37" t="s">
        <v>3</v>
      </c>
      <c r="D45" s="38" t="s">
        <v>6</v>
      </c>
      <c r="E45" s="38" t="s">
        <v>9</v>
      </c>
      <c r="F45" s="38" t="s">
        <v>8</v>
      </c>
      <c r="G45" s="38" t="s">
        <v>10</v>
      </c>
      <c r="H45" s="38" t="s">
        <v>17</v>
      </c>
      <c r="I45" s="38" t="s">
        <v>0</v>
      </c>
    </row>
    <row r="46" spans="1:9" s="28" customFormat="1" ht="26.25" x14ac:dyDescent="0.4">
      <c r="A46" s="33">
        <f>SUM(E16*E21)</f>
        <v>0</v>
      </c>
      <c r="B46" s="33">
        <f>SUM(A46*E24)</f>
        <v>0</v>
      </c>
      <c r="C46" s="33">
        <f>SUM(A46:B46)</f>
        <v>0</v>
      </c>
      <c r="D46" s="33">
        <f>SUM(E16*E25)</f>
        <v>0</v>
      </c>
      <c r="E46" s="33">
        <f>+E17</f>
        <v>0</v>
      </c>
      <c r="F46" s="33">
        <f>SUM(E16*E18)</f>
        <v>0</v>
      </c>
      <c r="G46" s="33">
        <f>SUM(E16*E19)</f>
        <v>0</v>
      </c>
      <c r="H46" s="33">
        <f>SUM(E16-C46)</f>
        <v>0</v>
      </c>
      <c r="I46" s="33">
        <f>SUM(A46*E22)</f>
        <v>0</v>
      </c>
    </row>
    <row r="47" spans="1:9" s="12" customFormat="1" x14ac:dyDescent="0.35">
      <c r="A47" s="5"/>
      <c r="B47" s="5"/>
      <c r="C47" s="2"/>
      <c r="D47" s="5"/>
      <c r="E47" s="5"/>
      <c r="F47" s="2"/>
      <c r="G47" s="2"/>
      <c r="H47" s="2"/>
      <c r="I47" s="2"/>
    </row>
    <row r="48" spans="1:9" ht="26.25" x14ac:dyDescent="0.4">
      <c r="A48" s="62" t="s">
        <v>50</v>
      </c>
      <c r="B48" s="62"/>
    </row>
    <row r="49" spans="1:3" ht="26.25" x14ac:dyDescent="0.4">
      <c r="A49" s="28"/>
      <c r="B49" s="28"/>
    </row>
    <row r="50" spans="1:3" ht="26.25" x14ac:dyDescent="0.4">
      <c r="A50" s="26" t="s">
        <v>51</v>
      </c>
      <c r="B50" s="44">
        <f>SUM(D46+E46/2)</f>
        <v>0</v>
      </c>
    </row>
    <row r="51" spans="1:3" ht="26.25" x14ac:dyDescent="0.4">
      <c r="A51" s="26" t="s">
        <v>52</v>
      </c>
      <c r="B51" s="44">
        <f>SUM(E46/2+F46+G46)</f>
        <v>0</v>
      </c>
    </row>
    <row r="52" spans="1:3" ht="28.5" x14ac:dyDescent="0.45">
      <c r="A52" s="45" t="s">
        <v>12</v>
      </c>
      <c r="B52" s="46">
        <f>SUM(B50:B51)</f>
        <v>0</v>
      </c>
    </row>
    <row r="54" spans="1:3" ht="28.5" x14ac:dyDescent="0.45">
      <c r="B54" s="47" t="s">
        <v>53</v>
      </c>
      <c r="C54" s="48">
        <f>SUM(H46-B50)</f>
        <v>0</v>
      </c>
    </row>
  </sheetData>
  <sheetProtection password="F186" sheet="1" objects="1" scenarios="1"/>
  <mergeCells count="14">
    <mergeCell ref="A48:B48"/>
    <mergeCell ref="B9:E9"/>
    <mergeCell ref="B10:E10"/>
    <mergeCell ref="B11:E11"/>
    <mergeCell ref="B12:E12"/>
    <mergeCell ref="A34:I34"/>
    <mergeCell ref="A43:I43"/>
    <mergeCell ref="A2:I2"/>
    <mergeCell ref="A14:B14"/>
    <mergeCell ref="D14:E14"/>
    <mergeCell ref="A3:I3"/>
    <mergeCell ref="A4:I4"/>
    <mergeCell ref="A5:I5"/>
    <mergeCell ref="A6:I6"/>
  </mergeCells>
  <pageMargins left="0.7" right="0.7" top="0.75" bottom="0.75" header="0.3" footer="0.3"/>
  <pageSetup scale="2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erago2000</dc:creator>
  <cp:lastModifiedBy>erago2000</cp:lastModifiedBy>
  <cp:lastPrinted>2019-11-28T22:03:50Z</cp:lastPrinted>
  <dcterms:created xsi:type="dcterms:W3CDTF">2019-11-26T23:09:19Z</dcterms:created>
  <dcterms:modified xsi:type="dcterms:W3CDTF">2019-11-28T22:38:34Z</dcterms:modified>
</cp:coreProperties>
</file>