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olleson\Downloads\"/>
    </mc:Choice>
  </mc:AlternateContent>
  <xr:revisionPtr revIDLastSave="0" documentId="13_ncr:1_{969624B2-AFB0-424A-8776-1D06ABA37167}" xr6:coauthVersionLast="47" xr6:coauthVersionMax="47" xr10:uidLastSave="{00000000-0000-0000-0000-000000000000}"/>
  <workbookProtection workbookAlgorithmName="SHA-512" workbookHashValue="FtcKhnomDi19pCi0x57YbLyy64R7D+USd8QWl+KYYILc2+2rl1mMhGBtu8NODgk8vrKoLbWkjx+wZl7sQpnmqg==" workbookSaltValue="gUnLVTMkVdH2dq2VNMQ3Qg==" workbookSpinCount="100000" lockStructure="1"/>
  <bookViews>
    <workbookView xWindow="-120" yWindow="-120" windowWidth="25440" windowHeight="15390" tabRatio="526" activeTab="1" xr2:uid="{00000000-000D-0000-FFFF-FFFF00000000}"/>
  </bookViews>
  <sheets>
    <sheet name="Information" sheetId="2" r:id="rId1"/>
    <sheet name="September Calc. Sheet" sheetId="1" r:id="rId2"/>
    <sheet name="July Calc. She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R15" i="1" s="1"/>
  <c r="Q11" i="1"/>
  <c r="R11" i="1" s="1"/>
  <c r="Q10" i="1"/>
  <c r="R10" i="1"/>
  <c r="C17" i="3"/>
  <c r="C12" i="3"/>
  <c r="C7" i="3"/>
  <c r="E17" i="3"/>
  <c r="F17" i="3"/>
  <c r="G17" i="3"/>
  <c r="H17" i="3"/>
  <c r="I17" i="3"/>
  <c r="J17" i="3"/>
  <c r="K17" i="3"/>
  <c r="L17" i="3"/>
  <c r="M17" i="3"/>
  <c r="N17" i="3"/>
  <c r="O17" i="3"/>
  <c r="D17" i="3"/>
  <c r="P17" i="3" s="1"/>
  <c r="E12" i="3"/>
  <c r="F12" i="3"/>
  <c r="G12" i="3"/>
  <c r="H12" i="3"/>
  <c r="I12" i="3"/>
  <c r="J12" i="3"/>
  <c r="K12" i="3"/>
  <c r="L12" i="3"/>
  <c r="M12" i="3"/>
  <c r="N12" i="3"/>
  <c r="O12" i="3"/>
  <c r="D12" i="3"/>
  <c r="P12" i="3" s="1"/>
  <c r="E7" i="3"/>
  <c r="F7" i="3"/>
  <c r="G7" i="3"/>
  <c r="P7" i="3" s="1"/>
  <c r="H7" i="3"/>
  <c r="I7" i="3"/>
  <c r="J7" i="3"/>
  <c r="K7" i="3"/>
  <c r="L7" i="3"/>
  <c r="M7" i="3"/>
  <c r="N7" i="3"/>
  <c r="O7" i="3"/>
  <c r="D7" i="3"/>
  <c r="E12" i="1"/>
  <c r="O17" i="1"/>
  <c r="N17" i="1"/>
  <c r="M17" i="1"/>
  <c r="L17" i="1"/>
  <c r="K17" i="1"/>
  <c r="J17" i="1"/>
  <c r="I17" i="1"/>
  <c r="H17" i="1"/>
  <c r="F17" i="1"/>
  <c r="E17" i="1"/>
  <c r="D17" i="1"/>
  <c r="O12" i="1"/>
  <c r="N12" i="1"/>
  <c r="M12" i="1"/>
  <c r="L12" i="1"/>
  <c r="K12" i="1"/>
  <c r="J12" i="1"/>
  <c r="D12" i="1"/>
  <c r="O7" i="1"/>
  <c r="N7" i="1"/>
  <c r="M7" i="1"/>
  <c r="L7" i="1"/>
  <c r="K7" i="1"/>
  <c r="J7" i="1"/>
  <c r="I7" i="1"/>
  <c r="H7" i="1"/>
  <c r="G7" i="1"/>
  <c r="F7" i="1"/>
  <c r="E7" i="1"/>
  <c r="D19" i="3"/>
  <c r="P19" i="3" s="1"/>
  <c r="E19" i="3"/>
  <c r="F19" i="3"/>
  <c r="G19" i="3"/>
  <c r="H19" i="3"/>
  <c r="I19" i="3"/>
  <c r="J19" i="3"/>
  <c r="K19" i="3"/>
  <c r="L19" i="3"/>
  <c r="M19" i="3"/>
  <c r="N19" i="3"/>
  <c r="O19" i="3"/>
  <c r="C19" i="3"/>
  <c r="P16" i="3"/>
  <c r="Q16" i="3"/>
  <c r="R16" i="3"/>
  <c r="P15" i="3"/>
  <c r="Q15" i="3"/>
  <c r="R15" i="3"/>
  <c r="P11" i="3"/>
  <c r="Q11" i="3"/>
  <c r="R11" i="3"/>
  <c r="P10" i="3"/>
  <c r="Q10" i="3"/>
  <c r="R10" i="3"/>
  <c r="P6" i="3"/>
  <c r="Q6" i="3"/>
  <c r="R6" i="3"/>
  <c r="P5" i="3"/>
  <c r="Q5" i="3" s="1"/>
  <c r="R5" i="3"/>
  <c r="Q5" i="1"/>
  <c r="R5" i="1"/>
  <c r="Q6" i="1"/>
  <c r="R6" i="1"/>
  <c r="G19" i="1"/>
  <c r="L19" i="1"/>
  <c r="H19" i="1"/>
  <c r="I19" i="1"/>
  <c r="J19" i="1"/>
  <c r="K19" i="1"/>
  <c r="M19" i="1"/>
  <c r="N19" i="1"/>
  <c r="O19" i="1"/>
  <c r="F19" i="1"/>
  <c r="P19" i="1" s="1"/>
  <c r="D19" i="1"/>
  <c r="E19" i="1"/>
  <c r="Q16" i="1"/>
  <c r="R16" i="1" s="1"/>
</calcChain>
</file>

<file path=xl/sharedStrings.xml><?xml version="1.0" encoding="utf-8"?>
<sst xmlns="http://schemas.openxmlformats.org/spreadsheetml/2006/main" count="135" uniqueCount="66">
  <si>
    <t>September</t>
  </si>
  <si>
    <t>October</t>
  </si>
  <si>
    <t>November</t>
  </si>
  <si>
    <t>December</t>
  </si>
  <si>
    <t>January</t>
  </si>
  <si>
    <t>February</t>
  </si>
  <si>
    <t>Cost</t>
  </si>
  <si>
    <t>MCF</t>
  </si>
  <si>
    <t>$</t>
  </si>
  <si>
    <t>Gallons</t>
  </si>
  <si>
    <t>March</t>
  </si>
  <si>
    <t>Kilo Hours</t>
  </si>
  <si>
    <t>April</t>
  </si>
  <si>
    <t>May</t>
  </si>
  <si>
    <t>June</t>
  </si>
  <si>
    <t>July</t>
  </si>
  <si>
    <t>August</t>
  </si>
  <si>
    <t>Totals</t>
  </si>
  <si>
    <t>Unit cost</t>
  </si>
  <si>
    <t>Electricity:</t>
  </si>
  <si>
    <t>Natural Gas:</t>
  </si>
  <si>
    <t>Water:</t>
  </si>
  <si>
    <t>Aggregate Cost:</t>
  </si>
  <si>
    <t>House Bill 3693, Section 12 amends Section 388.005 Health and Safety Code, to require school districts and state agencies to</t>
  </si>
  <si>
    <t>establish a goal to reduce annual electric consumption by 5 percent each state fiscal year for six years beginning September 1, 2007.</t>
  </si>
  <si>
    <r>
      <t xml:space="preserve">watts necessary for instructional facility lighting requirements </t>
    </r>
    <r>
      <rPr>
        <u/>
        <sz val="11"/>
        <rFont val="Arial"/>
        <family val="2"/>
      </rPr>
      <t>and school districts are required to record electricity, water, and natural gas</t>
    </r>
  </si>
  <si>
    <r>
      <t xml:space="preserve">School districts and TEA are required to establish a goal to reduce </t>
    </r>
    <r>
      <rPr>
        <u/>
        <sz val="11"/>
        <rFont val="Arial"/>
        <family val="2"/>
      </rPr>
      <t>electric consumption</t>
    </r>
    <r>
      <rPr>
        <sz val="11"/>
        <rFont val="Arial"/>
      </rPr>
      <t xml:space="preserve"> by five percent each state fiscal year for six years</t>
    </r>
  </si>
  <si>
    <t>The "Calculations Sheet" will calculate the unit and aggregate monthly cost when electricity, gas and water usage and cost are entered.</t>
  </si>
  <si>
    <t>School districts and state agencies not meeting the goals are required to report that all available measures had been implemented.</t>
  </si>
  <si>
    <t>School districts and state agencies are required to use State Energy Conservation Office (SECO) forms to report progress on meeting goals.</t>
  </si>
  <si>
    <t>beginning September 1, 2007; school districts and TEA are required to begin purchasing commercially available light bulbs using the fewest</t>
  </si>
  <si>
    <t>consumption in an electronic repository and report this information on a publicly accessible internet website with an interface designed for</t>
  </si>
  <si>
    <r>
      <t>ease of navigation</t>
    </r>
    <r>
      <rPr>
        <sz val="11"/>
        <rFont val="Arial"/>
        <family val="2"/>
      </rPr>
      <t xml:space="preserve"> (Requires the metered amount of electricity, water, or natural gas consumed for which it is responsible to pay and the</t>
    </r>
  </si>
  <si>
    <t xml:space="preserve">Link to SECO: </t>
  </si>
  <si>
    <t>http://www.seco.cpa.state.tx.us/</t>
  </si>
  <si>
    <t>aggregate cost for those utility services - FASRAG 1.8.2.9) Link to FAR Guide:</t>
  </si>
  <si>
    <t>http://www.tea.state.tx.us/school.finance/audit/resguide13/new/new.pdf</t>
  </si>
  <si>
    <r>
      <t>Calculations will show increase/</t>
    </r>
    <r>
      <rPr>
        <sz val="11"/>
        <color indexed="10"/>
        <rFont val="Arial"/>
        <family val="2"/>
      </rPr>
      <t>decrease</t>
    </r>
    <r>
      <rPr>
        <sz val="11"/>
        <rFont val="Arial"/>
      </rPr>
      <t xml:space="preserve"> in both usage (consumption) </t>
    </r>
    <r>
      <rPr>
        <u/>
        <sz val="11"/>
        <rFont val="Arial"/>
        <family val="2"/>
      </rPr>
      <t>and</t>
    </r>
    <r>
      <rPr>
        <sz val="11"/>
        <rFont val="Arial"/>
      </rPr>
      <t xml:space="preserve"> cost as positive (increase)</t>
    </r>
    <r>
      <rPr>
        <u/>
        <sz val="11"/>
        <rFont val="Arial"/>
      </rPr>
      <t xml:space="preserve"> or</t>
    </r>
    <r>
      <rPr>
        <sz val="11"/>
        <rFont val="Arial"/>
      </rPr>
      <t xml:space="preserve"> </t>
    </r>
    <r>
      <rPr>
        <sz val="11"/>
        <color indexed="10"/>
        <rFont val="Arial"/>
      </rPr>
      <t>negative</t>
    </r>
    <r>
      <rPr>
        <sz val="11"/>
        <rFont val="Arial"/>
      </rPr>
      <t xml:space="preserve"> (decrease)</t>
    </r>
  </si>
  <si>
    <t>gbarker@esc12.net</t>
  </si>
  <si>
    <t>wbrewton@esc12.net</t>
  </si>
  <si>
    <t>254.297.1107</t>
  </si>
  <si>
    <t>254.297.1101</t>
  </si>
  <si>
    <t xml:space="preserve">Use "September Calc. Sheet" for September - August fiscal year.  Use "July Calc. Sheet" for July - June fiscal year. </t>
  </si>
  <si>
    <r>
      <t>Note: Release 2 correction</t>
    </r>
    <r>
      <rPr>
        <sz val="11"/>
        <color indexed="10"/>
        <rFont val="Arial"/>
        <family val="2"/>
      </rPr>
      <t xml:space="preserve"> - </t>
    </r>
    <r>
      <rPr>
        <sz val="11"/>
        <rFont val="Arial"/>
        <family val="2"/>
      </rPr>
      <t>Unit cost were not calculating correctly. Version 2 corrects this calculation.</t>
    </r>
  </si>
  <si>
    <t>House Bill 3693</t>
  </si>
  <si>
    <t>Total Usage for Year</t>
  </si>
  <si>
    <t>Gary Barker, School Finance Agent ESC 12</t>
  </si>
  <si>
    <t>Woody Brewton, School Finance Agent ESC 12</t>
  </si>
  <si>
    <r>
      <t xml:space="preserve">Be sure to use yearly </t>
    </r>
    <r>
      <rPr>
        <u/>
        <sz val="11"/>
        <rFont val="Arial"/>
        <family val="2"/>
      </rPr>
      <t>totals</t>
    </r>
    <r>
      <rPr>
        <sz val="11"/>
        <rFont val="Arial"/>
      </rPr>
      <t xml:space="preserve"> in Column "C"</t>
    </r>
  </si>
  <si>
    <t>Action required beginning 2007 - 2008 School Year:</t>
  </si>
  <si>
    <t>For questions regarding this template, Please call or e-mail Gary, Randy or Woody at Region 12 ESC</t>
  </si>
  <si>
    <t>The (+/-) change from 2009 - 2010 column will display only when data from last month of fiscal year is entered.</t>
  </si>
  <si>
    <t>Nick brown</t>
  </si>
  <si>
    <t>254-297-1112</t>
  </si>
  <si>
    <t>nbrown@esc12.net</t>
  </si>
  <si>
    <t>Updated 05/23/12</t>
  </si>
  <si>
    <t>"Your"  ISD</t>
  </si>
  <si>
    <t>2015- 16 Fiscal Year</t>
  </si>
  <si>
    <t>Utility Usage and Cost for Fiscal Year Ending 6/30/2017</t>
  </si>
  <si>
    <t>(+/-) change  from 2015-2016</t>
  </si>
  <si>
    <t>2016 - 17 School Fiscal Year</t>
  </si>
  <si>
    <t>Pringle-Morse Consolidated Independent School District</t>
  </si>
  <si>
    <t>Utility Usage and Cost for Fiscal Year 08/31/2022</t>
  </si>
  <si>
    <t xml:space="preserve">Variance </t>
  </si>
  <si>
    <t>2021-2022</t>
  </si>
  <si>
    <t>2022-2023 Fiscal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</si>
</sst>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0.000000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4"/>
      <name val="Arial"/>
    </font>
    <font>
      <b/>
      <sz val="14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11"/>
      <name val="Arial"/>
    </font>
    <font>
      <u/>
      <sz val="11"/>
      <name val="Arial"/>
      <family val="2"/>
    </font>
    <font>
      <u/>
      <sz val="11"/>
      <name val="Arial"/>
    </font>
    <font>
      <b/>
      <u/>
      <sz val="11"/>
      <name val="Arial"/>
      <family val="2"/>
    </font>
    <font>
      <u/>
      <sz val="10"/>
      <color indexed="12"/>
      <name val="Arial"/>
    </font>
    <font>
      <sz val="11"/>
      <color indexed="10"/>
      <name val="Arial"/>
    </font>
    <font>
      <sz val="11"/>
      <color indexed="10"/>
      <name val="Arial"/>
      <family val="2"/>
    </font>
    <font>
      <b/>
      <u/>
      <sz val="10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>
      <alignment horizontal="center" wrapText="1"/>
    </xf>
    <xf numFmtId="3" fontId="0" fillId="2" borderId="2" xfId="0" applyNumberFormat="1" applyFill="1" applyBorder="1"/>
    <xf numFmtId="0" fontId="0" fillId="2" borderId="2" xfId="0" applyFill="1" applyBorder="1"/>
    <xf numFmtId="0" fontId="4" fillId="0" borderId="0" xfId="0" applyFont="1"/>
    <xf numFmtId="0" fontId="4" fillId="0" borderId="3" xfId="0" applyFont="1" applyBorder="1"/>
    <xf numFmtId="3" fontId="0" fillId="2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1" fillId="2" borderId="1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wrapText="1"/>
    </xf>
    <xf numFmtId="3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4" borderId="11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3" fontId="0" fillId="4" borderId="13" xfId="0" applyNumberFormat="1" applyFill="1" applyBorder="1"/>
    <xf numFmtId="0" fontId="0" fillId="4" borderId="13" xfId="0" applyFill="1" applyBorder="1"/>
    <xf numFmtId="0" fontId="1" fillId="4" borderId="11" xfId="0" applyFont="1" applyFill="1" applyBorder="1"/>
    <xf numFmtId="3" fontId="0" fillId="4" borderId="2" xfId="0" applyNumberFormat="1" applyFill="1" applyBorder="1"/>
    <xf numFmtId="0" fontId="0" fillId="4" borderId="2" xfId="0" applyFill="1" applyBorder="1"/>
    <xf numFmtId="3" fontId="1" fillId="3" borderId="14" xfId="0" applyNumberFormat="1" applyFont="1" applyFill="1" applyBorder="1" applyAlignment="1">
      <alignment wrapText="1"/>
    </xf>
    <xf numFmtId="3" fontId="1" fillId="2" borderId="14" xfId="0" applyNumberFormat="1" applyFont="1" applyFill="1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3" fontId="0" fillId="2" borderId="15" xfId="0" applyNumberFormat="1" applyFill="1" applyBorder="1"/>
    <xf numFmtId="3" fontId="0" fillId="2" borderId="16" xfId="0" applyNumberFormat="1" applyFill="1" applyBorder="1"/>
    <xf numFmtId="3" fontId="0" fillId="4" borderId="15" xfId="0" applyNumberFormat="1" applyFill="1" applyBorder="1"/>
    <xf numFmtId="3" fontId="1" fillId="2" borderId="17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0" fillId="3" borderId="2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0" fontId="10" fillId="0" borderId="0" xfId="0" applyFont="1"/>
    <xf numFmtId="0" fontId="0" fillId="5" borderId="0" xfId="0" applyFill="1"/>
    <xf numFmtId="0" fontId="10" fillId="5" borderId="0" xfId="0" applyFont="1" applyFill="1"/>
    <xf numFmtId="0" fontId="0" fillId="2" borderId="0" xfId="0" applyFill="1"/>
    <xf numFmtId="0" fontId="6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5" borderId="0" xfId="0" applyFont="1" applyFill="1"/>
    <xf numFmtId="0" fontId="11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9" fillId="0" borderId="0" xfId="0" applyFont="1" applyAlignment="1">
      <alignment horizontal="center"/>
    </xf>
    <xf numFmtId="3" fontId="0" fillId="3" borderId="2" xfId="0" applyNumberFormat="1" applyFill="1" applyBorder="1"/>
    <xf numFmtId="0" fontId="4" fillId="0" borderId="0" xfId="0" applyFont="1" applyProtection="1">
      <protection locked="0"/>
    </xf>
    <xf numFmtId="38" fontId="3" fillId="0" borderId="0" xfId="0" applyNumberFormat="1" applyFont="1"/>
    <xf numFmtId="38" fontId="6" fillId="2" borderId="19" xfId="0" applyNumberFormat="1" applyFont="1" applyFill="1" applyBorder="1"/>
    <xf numFmtId="38" fontId="1" fillId="2" borderId="15" xfId="0" applyNumberFormat="1" applyFont="1" applyFill="1" applyBorder="1" applyAlignment="1">
      <alignment horizontal="center" wrapText="1"/>
    </xf>
    <xf numFmtId="38" fontId="0" fillId="2" borderId="16" xfId="0" applyNumberFormat="1" applyFill="1" applyBorder="1"/>
    <xf numFmtId="38" fontId="0" fillId="2" borderId="19" xfId="0" applyNumberFormat="1" applyFill="1" applyBorder="1"/>
    <xf numFmtId="38" fontId="0" fillId="4" borderId="15" xfId="0" applyNumberFormat="1" applyFill="1" applyBorder="1"/>
    <xf numFmtId="38" fontId="0" fillId="2" borderId="15" xfId="0" applyNumberFormat="1" applyFill="1" applyBorder="1"/>
    <xf numFmtId="38" fontId="8" fillId="0" borderId="0" xfId="0" applyNumberFormat="1" applyFont="1"/>
    <xf numFmtId="38" fontId="0" fillId="0" borderId="0" xfId="0" applyNumberFormat="1"/>
    <xf numFmtId="38" fontId="1" fillId="2" borderId="14" xfId="0" applyNumberFormat="1" applyFont="1" applyFill="1" applyBorder="1"/>
    <xf numFmtId="38" fontId="3" fillId="0" borderId="20" xfId="0" applyNumberFormat="1" applyFont="1" applyBorder="1"/>
    <xf numFmtId="0" fontId="6" fillId="2" borderId="15" xfId="0" applyFont="1" applyFill="1" applyBorder="1" applyAlignment="1">
      <alignment horizontal="center"/>
    </xf>
    <xf numFmtId="10" fontId="1" fillId="2" borderId="16" xfId="0" applyNumberFormat="1" applyFont="1" applyFill="1" applyBorder="1" applyAlignment="1">
      <alignment horizontal="center"/>
    </xf>
    <xf numFmtId="10" fontId="1" fillId="2" borderId="19" xfId="0" applyNumberFormat="1" applyFont="1" applyFill="1" applyBorder="1" applyAlignment="1">
      <alignment horizontal="center"/>
    </xf>
    <xf numFmtId="10" fontId="1" fillId="4" borderId="15" xfId="0" applyNumberFormat="1" applyFont="1" applyFill="1" applyBorder="1" applyAlignment="1">
      <alignment horizontal="center"/>
    </xf>
    <xf numFmtId="10" fontId="1" fillId="2" borderId="15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6" fillId="2" borderId="21" xfId="0" applyFont="1" applyFill="1" applyBorder="1"/>
    <xf numFmtId="0" fontId="1" fillId="2" borderId="22" xfId="0" applyFont="1" applyFill="1" applyBorder="1" applyAlignment="1">
      <alignment horizontal="left" wrapText="1"/>
    </xf>
    <xf numFmtId="3" fontId="1" fillId="2" borderId="22" xfId="0" applyNumberFormat="1" applyFont="1" applyFill="1" applyBorder="1" applyAlignment="1">
      <alignment horizontal="right"/>
    </xf>
    <xf numFmtId="3" fontId="1" fillId="2" borderId="23" xfId="0" applyNumberFormat="1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4" borderId="22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right"/>
    </xf>
    <xf numFmtId="0" fontId="1" fillId="4" borderId="22" xfId="0" applyFont="1" applyFill="1" applyBorder="1"/>
    <xf numFmtId="0" fontId="1" fillId="2" borderId="24" xfId="0" applyFont="1" applyFill="1" applyBorder="1" applyAlignment="1">
      <alignment horizontal="center" wrapText="1"/>
    </xf>
    <xf numFmtId="0" fontId="1" fillId="4" borderId="25" xfId="0" applyFont="1" applyFill="1" applyBorder="1"/>
    <xf numFmtId="0" fontId="1" fillId="2" borderId="26" xfId="0" applyFont="1" applyFill="1" applyBorder="1" applyAlignment="1">
      <alignment horizontal="right"/>
    </xf>
    <xf numFmtId="0" fontId="1" fillId="4" borderId="15" xfId="0" applyFont="1" applyFill="1" applyBorder="1"/>
    <xf numFmtId="3" fontId="0" fillId="3" borderId="27" xfId="0" applyNumberFormat="1" applyFill="1" applyBorder="1" applyProtection="1">
      <protection locked="0"/>
    </xf>
    <xf numFmtId="0" fontId="1" fillId="2" borderId="28" xfId="0" applyFont="1" applyFill="1" applyBorder="1" applyAlignment="1">
      <alignment horizontal="center" wrapText="1"/>
    </xf>
    <xf numFmtId="0" fontId="0" fillId="4" borderId="28" xfId="0" applyFill="1" applyBorder="1" applyAlignment="1">
      <alignment horizontal="center"/>
    </xf>
    <xf numFmtId="0" fontId="1" fillId="2" borderId="29" xfId="0" applyFont="1" applyFill="1" applyBorder="1" applyAlignment="1">
      <alignment horizontal="center" wrapText="1"/>
    </xf>
    <xf numFmtId="0" fontId="1" fillId="4" borderId="17" xfId="0" applyFont="1" applyFill="1" applyBorder="1"/>
    <xf numFmtId="3" fontId="0" fillId="2" borderId="30" xfId="0" applyNumberFormat="1" applyFill="1" applyBorder="1" applyAlignment="1">
      <alignment horizontal="center"/>
    </xf>
    <xf numFmtId="0" fontId="18" fillId="2" borderId="0" xfId="1" applyFont="1" applyFill="1" applyAlignment="1" applyProtection="1">
      <protection locked="0"/>
    </xf>
    <xf numFmtId="0" fontId="19" fillId="2" borderId="0" xfId="0" applyFont="1" applyFill="1" applyProtection="1">
      <protection locked="0"/>
    </xf>
    <xf numFmtId="0" fontId="1" fillId="2" borderId="0" xfId="0" applyFont="1" applyFill="1"/>
    <xf numFmtId="0" fontId="20" fillId="2" borderId="0" xfId="0" applyFont="1" applyFill="1"/>
    <xf numFmtId="0" fontId="15" fillId="2" borderId="0" xfId="1" applyFill="1" applyAlignment="1" applyProtection="1"/>
    <xf numFmtId="0" fontId="1" fillId="5" borderId="0" xfId="0" applyFont="1" applyFill="1"/>
    <xf numFmtId="164" fontId="0" fillId="3" borderId="13" xfId="0" applyNumberFormat="1" applyFill="1" applyBorder="1"/>
    <xf numFmtId="164" fontId="0" fillId="2" borderId="13" xfId="0" applyNumberFormat="1" applyFill="1" applyBorder="1"/>
    <xf numFmtId="164" fontId="0" fillId="2" borderId="19" xfId="0" applyNumberFormat="1" applyFill="1" applyBorder="1"/>
    <xf numFmtId="165" fontId="0" fillId="3" borderId="13" xfId="0" applyNumberFormat="1" applyFill="1" applyBorder="1"/>
    <xf numFmtId="165" fontId="0" fillId="2" borderId="31" xfId="0" applyNumberFormat="1" applyFill="1" applyBorder="1"/>
    <xf numFmtId="165" fontId="0" fillId="2" borderId="19" xfId="0" applyNumberFormat="1" applyFill="1" applyBorder="1"/>
    <xf numFmtId="0" fontId="21" fillId="2" borderId="0" xfId="0" applyFont="1" applyFill="1"/>
    <xf numFmtId="164" fontId="0" fillId="3" borderId="2" xfId="0" applyNumberFormat="1" applyFill="1" applyBorder="1"/>
    <xf numFmtId="164" fontId="0" fillId="2" borderId="31" xfId="0" applyNumberFormat="1" applyFill="1" applyBorder="1"/>
    <xf numFmtId="0" fontId="0" fillId="4" borderId="32" xfId="0" applyFill="1" applyBorder="1" applyAlignment="1">
      <alignment horizontal="center"/>
    </xf>
    <xf numFmtId="0" fontId="5" fillId="0" borderId="3" xfId="0" applyFont="1" applyBorder="1"/>
  </cellXfs>
  <cellStyles count="2">
    <cellStyle name="Hyperlink" xfId="1" builtinId="8"/>
    <cellStyle name="Normal" xfId="0" builtinId="0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barker@esc12.net" TargetMode="External"/><Relationship Id="rId2" Type="http://schemas.openxmlformats.org/officeDocument/2006/relationships/hyperlink" Target="http://www.tea.state.tx.us/school.finance/audit/resguide13/new/new.pdf" TargetMode="External"/><Relationship Id="rId1" Type="http://schemas.openxmlformats.org/officeDocument/2006/relationships/hyperlink" Target="http://www.seco.cpa.state.tx.u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brown@esc12.net" TargetMode="External"/><Relationship Id="rId4" Type="http://schemas.openxmlformats.org/officeDocument/2006/relationships/hyperlink" Target="mailto:wbrewton@esc12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workbookViewId="0">
      <selection activeCell="A40" sqref="A40"/>
    </sheetView>
  </sheetViews>
  <sheetFormatPr defaultRowHeight="12.75" x14ac:dyDescent="0.2"/>
  <cols>
    <col min="1" max="1" width="7.28515625" customWidth="1"/>
    <col min="2" max="2" width="6.28515625" customWidth="1"/>
    <col min="8" max="8" width="7" customWidth="1"/>
    <col min="9" max="9" width="5" customWidth="1"/>
    <col min="15" max="15" width="28.7109375" customWidth="1"/>
  </cols>
  <sheetData>
    <row r="1" spans="1:19" ht="15.75" x14ac:dyDescent="0.25">
      <c r="A1" s="60"/>
      <c r="B1" s="60"/>
      <c r="C1" s="60"/>
      <c r="D1" s="60"/>
      <c r="E1" s="60"/>
      <c r="F1" s="61" t="s">
        <v>44</v>
      </c>
      <c r="G1" s="60"/>
      <c r="H1" s="60"/>
      <c r="I1" s="60"/>
      <c r="J1" s="60"/>
      <c r="K1" s="60"/>
      <c r="L1" s="60"/>
      <c r="M1" s="60"/>
      <c r="N1" s="60"/>
      <c r="O1" s="60"/>
      <c r="P1" s="58"/>
      <c r="Q1" s="58"/>
      <c r="R1" s="58"/>
      <c r="S1" s="58"/>
    </row>
    <row r="2" spans="1:19" ht="12" customHeight="1" x14ac:dyDescent="0.25">
      <c r="A2" s="60"/>
      <c r="B2" s="60"/>
      <c r="C2" s="60"/>
      <c r="D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58"/>
      <c r="Q2" s="58"/>
      <c r="R2" s="58"/>
      <c r="S2" s="58"/>
    </row>
    <row r="3" spans="1:19" s="57" customFormat="1" ht="14.25" x14ac:dyDescent="0.2">
      <c r="A3" s="62" t="s">
        <v>23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59"/>
      <c r="Q3" s="59"/>
      <c r="R3" s="59"/>
      <c r="S3" s="59"/>
    </row>
    <row r="4" spans="1:19" s="57" customFormat="1" ht="14.25" x14ac:dyDescent="0.2">
      <c r="A4" s="62" t="s">
        <v>24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59"/>
      <c r="Q4" s="59"/>
      <c r="R4" s="59"/>
      <c r="S4" s="59"/>
    </row>
    <row r="5" spans="1:19" s="65" customFormat="1" ht="14.25" x14ac:dyDescent="0.2">
      <c r="A5" s="63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  <c r="Q5" s="64"/>
      <c r="R5" s="64"/>
      <c r="S5" s="64"/>
    </row>
    <row r="6" spans="1:19" s="65" customFormat="1" ht="14.25" x14ac:dyDescent="0.2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  <c r="Q6" s="64"/>
      <c r="R6" s="64"/>
      <c r="S6" s="64"/>
    </row>
    <row r="7" spans="1:19" s="65" customFormat="1" ht="15" x14ac:dyDescent="0.25">
      <c r="A7" s="63" t="s">
        <v>33</v>
      </c>
      <c r="B7" s="63"/>
      <c r="C7" s="110" t="s">
        <v>34</v>
      </c>
      <c r="D7" s="111"/>
      <c r="E7" s="111"/>
      <c r="F7" s="111"/>
      <c r="G7" s="63"/>
      <c r="H7" s="63"/>
      <c r="I7" s="63"/>
      <c r="J7" s="63"/>
      <c r="K7" s="63"/>
      <c r="L7" s="63"/>
      <c r="M7" s="63"/>
      <c r="N7" s="63"/>
      <c r="O7" s="63"/>
      <c r="P7" s="64"/>
      <c r="Q7" s="64"/>
      <c r="R7" s="64"/>
      <c r="S7" s="64"/>
    </row>
    <row r="8" spans="1:19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58"/>
      <c r="Q8" s="58"/>
      <c r="R8" s="58"/>
      <c r="S8" s="58"/>
    </row>
    <row r="9" spans="1:19" s="65" customFormat="1" ht="14.25" x14ac:dyDescent="0.2">
      <c r="A9" s="63" t="s">
        <v>49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  <c r="Q9" s="64"/>
      <c r="R9" s="64"/>
      <c r="S9" s="64"/>
    </row>
    <row r="10" spans="1:19" s="65" customFormat="1" ht="14.25" x14ac:dyDescent="0.2">
      <c r="A10" s="63" t="s">
        <v>26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4"/>
      <c r="S10" s="64"/>
    </row>
    <row r="11" spans="1:19" s="65" customFormat="1" ht="14.25" x14ac:dyDescent="0.2">
      <c r="A11" s="63" t="s">
        <v>30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4"/>
      <c r="S11" s="64"/>
    </row>
    <row r="12" spans="1:19" s="65" customFormat="1" ht="15" x14ac:dyDescent="0.25">
      <c r="A12" s="63" t="s">
        <v>25</v>
      </c>
      <c r="B12" s="63"/>
      <c r="C12" s="63"/>
      <c r="D12" s="63"/>
      <c r="E12" s="63"/>
      <c r="F12" s="63"/>
      <c r="G12" s="68"/>
      <c r="H12" s="68"/>
      <c r="I12" s="68"/>
      <c r="J12" s="68"/>
      <c r="K12" s="68"/>
      <c r="L12" s="68"/>
      <c r="M12" s="68"/>
      <c r="N12" s="68"/>
      <c r="O12" s="63"/>
      <c r="P12" s="64"/>
      <c r="Q12" s="64"/>
      <c r="R12" s="64"/>
      <c r="S12" s="64"/>
    </row>
    <row r="13" spans="1:19" s="65" customFormat="1" ht="14.25" x14ac:dyDescent="0.2">
      <c r="A13" s="66" t="s">
        <v>31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4"/>
      <c r="S13" s="64"/>
    </row>
    <row r="14" spans="1:19" s="65" customFormat="1" ht="14.25" x14ac:dyDescent="0.2">
      <c r="A14" s="67" t="s">
        <v>32</v>
      </c>
      <c r="B14" s="67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4"/>
      <c r="S14" s="64"/>
    </row>
    <row r="15" spans="1:19" s="65" customFormat="1" ht="15" x14ac:dyDescent="0.25">
      <c r="A15" s="63" t="s">
        <v>35</v>
      </c>
      <c r="B15" s="63"/>
      <c r="C15" s="63"/>
      <c r="D15" s="63"/>
      <c r="E15" s="63"/>
      <c r="F15" s="63"/>
      <c r="G15" s="63"/>
      <c r="H15" s="63"/>
      <c r="I15" s="63"/>
      <c r="J15" s="110" t="s">
        <v>36</v>
      </c>
      <c r="K15" s="111"/>
      <c r="L15" s="111"/>
      <c r="M15" s="111"/>
      <c r="N15" s="111"/>
      <c r="O15" s="111"/>
      <c r="P15" s="64"/>
      <c r="Q15" s="64"/>
      <c r="R15" s="64"/>
      <c r="S15" s="64"/>
    </row>
    <row r="16" spans="1:19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8"/>
      <c r="Q16" s="58"/>
      <c r="R16" s="58"/>
      <c r="S16" s="58"/>
    </row>
    <row r="17" spans="1:19" ht="14.25" x14ac:dyDescent="0.2">
      <c r="A17" s="63" t="s">
        <v>42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58"/>
      <c r="Q17" s="58"/>
      <c r="R17" s="58"/>
      <c r="S17" s="58"/>
    </row>
    <row r="18" spans="1:19" ht="14.25" x14ac:dyDescent="0.2">
      <c r="A18" s="63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58"/>
      <c r="Q18" s="58"/>
      <c r="R18" s="58"/>
      <c r="S18" s="58"/>
    </row>
    <row r="19" spans="1:19" ht="14.25" x14ac:dyDescent="0.2">
      <c r="A19" s="63" t="s">
        <v>48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58"/>
      <c r="Q19" s="58"/>
      <c r="R19" s="58"/>
      <c r="S19" s="58"/>
    </row>
    <row r="20" spans="1:19" s="65" customFormat="1" ht="14.25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4"/>
      <c r="S20" s="64"/>
    </row>
    <row r="21" spans="1:19" s="65" customFormat="1" ht="12" customHeight="1" x14ac:dyDescent="0.2">
      <c r="A21" s="63" t="s">
        <v>27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4"/>
      <c r="S21" s="64"/>
    </row>
    <row r="22" spans="1:19" s="65" customFormat="1" ht="14.25" x14ac:dyDescent="0.2">
      <c r="A22" s="63" t="s">
        <v>51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4"/>
      <c r="S22" s="64"/>
    </row>
    <row r="23" spans="1:19" s="65" customFormat="1" ht="15.6" customHeight="1" x14ac:dyDescent="0.2">
      <c r="A23" s="63" t="s">
        <v>37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4"/>
      <c r="S23" s="64"/>
    </row>
    <row r="24" spans="1:19" s="65" customFormat="1" ht="14.2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4"/>
      <c r="S24" s="64"/>
    </row>
    <row r="25" spans="1:19" s="65" customFormat="1" ht="15" x14ac:dyDescent="0.25">
      <c r="A25" s="122" t="s">
        <v>43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4"/>
      <c r="S25" s="64"/>
    </row>
    <row r="26" spans="1:19" s="65" customFormat="1" ht="15" x14ac:dyDescent="0.25">
      <c r="A26" s="122" t="s">
        <v>55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4"/>
      <c r="S26" s="64"/>
    </row>
    <row r="27" spans="1:19" s="65" customFormat="1" ht="14.25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4"/>
      <c r="S27" s="64"/>
    </row>
    <row r="28" spans="1:19" s="1" customFormat="1" x14ac:dyDescent="0.2">
      <c r="A28" s="113" t="s">
        <v>50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2"/>
      <c r="M28" s="112"/>
      <c r="N28" s="112"/>
      <c r="O28" s="112"/>
      <c r="P28" s="115"/>
      <c r="Q28" s="115"/>
      <c r="R28" s="115"/>
      <c r="S28" s="115"/>
    </row>
    <row r="29" spans="1:19" x14ac:dyDescent="0.2">
      <c r="A29" s="113" t="s">
        <v>46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60"/>
      <c r="M29" s="60"/>
      <c r="N29" s="60"/>
      <c r="O29" s="60"/>
    </row>
    <row r="30" spans="1:19" x14ac:dyDescent="0.2">
      <c r="A30" s="113" t="s">
        <v>40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60"/>
      <c r="M30" s="60"/>
      <c r="N30" s="60"/>
      <c r="O30" s="60"/>
    </row>
    <row r="31" spans="1:19" x14ac:dyDescent="0.2">
      <c r="A31" s="114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19" ht="12.6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9" x14ac:dyDescent="0.2">
      <c r="A33" s="113" t="s">
        <v>47</v>
      </c>
      <c r="B33" s="113"/>
      <c r="C33" s="113"/>
      <c r="D33" s="113"/>
      <c r="E33" s="113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spans="1:19" x14ac:dyDescent="0.2">
      <c r="A34" s="113" t="s">
        <v>41</v>
      </c>
      <c r="B34" s="113"/>
      <c r="C34" s="113"/>
      <c r="D34" s="113"/>
      <c r="E34" s="113"/>
      <c r="F34" s="60"/>
      <c r="G34" s="60"/>
      <c r="H34" s="60"/>
      <c r="I34" s="60"/>
      <c r="J34" s="60"/>
      <c r="K34" s="60"/>
      <c r="L34" s="60"/>
      <c r="M34" s="60"/>
      <c r="N34" s="60"/>
      <c r="O34" s="60"/>
    </row>
    <row r="35" spans="1:19" x14ac:dyDescent="0.2">
      <c r="A35" s="114" t="s">
        <v>39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9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58"/>
      <c r="Q36" s="58"/>
      <c r="R36" s="58"/>
      <c r="S36" s="58"/>
    </row>
    <row r="37" spans="1:19" x14ac:dyDescent="0.2">
      <c r="A37" s="113" t="s">
        <v>52</v>
      </c>
      <c r="B37" s="113"/>
      <c r="C37" s="113"/>
      <c r="D37" s="113"/>
      <c r="E37" s="113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58"/>
      <c r="Q37" s="58"/>
      <c r="R37" s="58"/>
      <c r="S37" s="58"/>
    </row>
    <row r="38" spans="1:19" x14ac:dyDescent="0.2">
      <c r="A38" s="113" t="s">
        <v>53</v>
      </c>
      <c r="B38" s="113"/>
      <c r="C38" s="113"/>
      <c r="D38" s="113"/>
      <c r="E38" s="113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58"/>
      <c r="Q38" s="58"/>
      <c r="R38" s="58"/>
      <c r="S38" s="58"/>
    </row>
    <row r="39" spans="1:19" x14ac:dyDescent="0.2">
      <c r="A39" s="114" t="s">
        <v>54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1:19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1" spans="1:19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9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3" spans="1:19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</row>
  </sheetData>
  <sheetProtection sheet="1" objects="1" scenarios="1"/>
  <phoneticPr fontId="2" type="noConversion"/>
  <hyperlinks>
    <hyperlink ref="C7" r:id="rId1" xr:uid="{00000000-0004-0000-0000-000000000000}"/>
    <hyperlink ref="J15" r:id="rId2" xr:uid="{00000000-0004-0000-0000-000001000000}"/>
    <hyperlink ref="A31" r:id="rId3" xr:uid="{00000000-0004-0000-0000-000002000000}"/>
    <hyperlink ref="A35" r:id="rId4" xr:uid="{00000000-0004-0000-0000-000003000000}"/>
    <hyperlink ref="A39" r:id="rId5" xr:uid="{00000000-0004-0000-0000-000004000000}"/>
  </hyperlinks>
  <pageMargins left="0.75" right="0.75" top="1" bottom="1" header="0.5" footer="0.5"/>
  <pageSetup orientation="portrait" horizontalDpi="300" verticalDpi="300" r:id="rId6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tabSelected="1" workbookViewId="0">
      <selection activeCell="P17" sqref="P17"/>
    </sheetView>
  </sheetViews>
  <sheetFormatPr defaultRowHeight="12.75" x14ac:dyDescent="0.2"/>
  <cols>
    <col min="1" max="1" width="11.140625" style="1" customWidth="1"/>
    <col min="2" max="2" width="1.85546875" style="2" customWidth="1"/>
    <col min="3" max="3" width="15" customWidth="1"/>
    <col min="4" max="16" width="12.7109375" customWidth="1"/>
    <col min="17" max="17" width="13.7109375" style="80" hidden="1" customWidth="1"/>
    <col min="18" max="18" width="14.85546875" style="3" customWidth="1"/>
    <col min="19" max="19" width="12.140625" style="1" customWidth="1"/>
  </cols>
  <sheetData>
    <row r="1" spans="1:19" s="6" customFormat="1" ht="18" x14ac:dyDescent="0.25">
      <c r="A1" s="9"/>
      <c r="B1" s="7"/>
      <c r="H1" s="71" t="s">
        <v>61</v>
      </c>
      <c r="Q1" s="72"/>
      <c r="R1" s="51"/>
      <c r="S1" s="9"/>
    </row>
    <row r="2" spans="1:19" s="6" customFormat="1" ht="18.75" thickBot="1" x14ac:dyDescent="0.3">
      <c r="A2" s="9"/>
      <c r="B2" s="7"/>
      <c r="E2" s="14"/>
      <c r="F2" s="14"/>
      <c r="G2" s="14"/>
      <c r="H2" s="126" t="s">
        <v>62</v>
      </c>
      <c r="I2" s="14"/>
      <c r="M2" s="9"/>
      <c r="N2" s="8"/>
      <c r="Q2" s="82"/>
      <c r="R2" s="51"/>
      <c r="S2" s="9"/>
    </row>
    <row r="3" spans="1:19" s="10" customFormat="1" ht="16.5" thickBot="1" x14ac:dyDescent="0.3">
      <c r="A3" s="19"/>
      <c r="B3" s="20"/>
      <c r="C3" s="21" t="s">
        <v>64</v>
      </c>
      <c r="D3" s="22"/>
      <c r="E3" s="22"/>
      <c r="F3" s="22"/>
      <c r="G3" s="22" t="s">
        <v>65</v>
      </c>
      <c r="H3" s="22"/>
      <c r="I3" s="23"/>
      <c r="J3" s="22"/>
      <c r="K3" s="22"/>
      <c r="L3" s="22"/>
      <c r="M3" s="22"/>
      <c r="N3" s="22"/>
      <c r="O3" s="24"/>
      <c r="P3" s="23"/>
      <c r="Q3" s="73"/>
      <c r="R3" s="83"/>
      <c r="S3" s="91"/>
    </row>
    <row r="4" spans="1:19" s="4" customFormat="1" ht="30.75" customHeight="1" x14ac:dyDescent="0.25">
      <c r="A4" s="25" t="s">
        <v>19</v>
      </c>
      <c r="B4" s="26"/>
      <c r="C4" s="21" t="s">
        <v>45</v>
      </c>
      <c r="D4" s="11" t="s">
        <v>0</v>
      </c>
      <c r="E4" s="11" t="s">
        <v>1</v>
      </c>
      <c r="F4" s="11" t="s">
        <v>2</v>
      </c>
      <c r="G4" s="11" t="s">
        <v>3</v>
      </c>
      <c r="H4" s="11" t="s">
        <v>4</v>
      </c>
      <c r="I4" s="11" t="s">
        <v>5</v>
      </c>
      <c r="J4" s="11" t="s">
        <v>10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46" t="s">
        <v>17</v>
      </c>
      <c r="Q4" s="74"/>
      <c r="R4" s="46" t="s">
        <v>63</v>
      </c>
      <c r="S4" s="92" t="s">
        <v>19</v>
      </c>
    </row>
    <row r="5" spans="1:19" s="5" customFormat="1" ht="13.5" thickBot="1" x14ac:dyDescent="0.25">
      <c r="A5" s="27" t="s">
        <v>11</v>
      </c>
      <c r="B5" s="18"/>
      <c r="C5" s="53">
        <v>261958</v>
      </c>
      <c r="D5" s="54">
        <v>33825</v>
      </c>
      <c r="E5" s="54">
        <v>27195</v>
      </c>
      <c r="F5" s="54">
        <v>20188</v>
      </c>
      <c r="G5" s="54">
        <v>16987</v>
      </c>
      <c r="H5" s="54">
        <v>22578</v>
      </c>
      <c r="I5" s="54">
        <v>23978</v>
      </c>
      <c r="J5" s="54">
        <v>23464</v>
      </c>
      <c r="K5" s="54">
        <v>20655</v>
      </c>
      <c r="L5" s="54">
        <v>17207</v>
      </c>
      <c r="M5" s="54">
        <v>17197</v>
      </c>
      <c r="N5" s="54">
        <v>14653</v>
      </c>
      <c r="O5" s="54">
        <v>21997</v>
      </c>
      <c r="P5" s="47">
        <v>259924</v>
      </c>
      <c r="Q5" s="75">
        <f>P5-C5</f>
        <v>-2034</v>
      </c>
      <c r="R5" s="84">
        <f>IF(O5&gt;0,(Q5/C5),"")</f>
        <v>-7.7646034860550167E-3</v>
      </c>
      <c r="S5" s="93" t="s">
        <v>11</v>
      </c>
    </row>
    <row r="6" spans="1:19" s="5" customFormat="1" ht="14.25" thickTop="1" thickBot="1" x14ac:dyDescent="0.25">
      <c r="A6" s="28"/>
      <c r="B6" s="16" t="s">
        <v>8</v>
      </c>
      <c r="C6" s="55">
        <v>25639</v>
      </c>
      <c r="D6" s="56">
        <v>2100.4299999999998</v>
      </c>
      <c r="E6" s="56">
        <v>2100</v>
      </c>
      <c r="F6" s="56">
        <v>3377</v>
      </c>
      <c r="G6" s="56">
        <v>2844</v>
      </c>
      <c r="H6" s="56">
        <v>3372</v>
      </c>
      <c r="I6" s="56">
        <v>3550</v>
      </c>
      <c r="J6" s="56">
        <v>2014.73</v>
      </c>
      <c r="K6" s="56">
        <v>2177.7399999999998</v>
      </c>
      <c r="L6" s="56">
        <v>2888</v>
      </c>
      <c r="M6" s="56">
        <v>2916</v>
      </c>
      <c r="N6" s="56">
        <v>2863</v>
      </c>
      <c r="O6" s="56">
        <v>3637</v>
      </c>
      <c r="P6" s="48">
        <v>33840</v>
      </c>
      <c r="Q6" s="75">
        <f>P6-C6</f>
        <v>8201</v>
      </c>
      <c r="R6" s="84">
        <f>IF(O6&gt;0,(Q6/C6),"")</f>
        <v>0.31986426927727291</v>
      </c>
      <c r="S6" s="94" t="s">
        <v>6</v>
      </c>
    </row>
    <row r="7" spans="1:19" ht="13.5" thickTop="1" x14ac:dyDescent="0.2">
      <c r="A7" s="29" t="s">
        <v>18</v>
      </c>
      <c r="B7" s="18" t="s">
        <v>8</v>
      </c>
      <c r="C7" s="116">
        <v>0.167379</v>
      </c>
      <c r="D7" s="117">
        <v>0.86094999999999999</v>
      </c>
      <c r="E7" s="117">
        <f t="shared" ref="E7:O7" si="0">IF(E5&gt;0,E6/E5,"")</f>
        <v>7.7220077220077218E-2</v>
      </c>
      <c r="F7" s="117">
        <f t="shared" si="0"/>
        <v>0.16727759064790965</v>
      </c>
      <c r="G7" s="117">
        <f t="shared" si="0"/>
        <v>0.16742214634720667</v>
      </c>
      <c r="H7" s="117">
        <f t="shared" si="0"/>
        <v>0.14934892373106565</v>
      </c>
      <c r="I7" s="117">
        <f t="shared" si="0"/>
        <v>0.14805238134957044</v>
      </c>
      <c r="J7" s="117">
        <f t="shared" si="0"/>
        <v>8.5864728946471194E-2</v>
      </c>
      <c r="K7" s="117">
        <f t="shared" si="0"/>
        <v>0.10543403534253207</v>
      </c>
      <c r="L7" s="117">
        <f t="shared" si="0"/>
        <v>0.16783867030859534</v>
      </c>
      <c r="M7" s="117">
        <f t="shared" si="0"/>
        <v>0.169564458917253</v>
      </c>
      <c r="N7" s="117">
        <f t="shared" si="0"/>
        <v>0.19538661025046067</v>
      </c>
      <c r="O7" s="117">
        <f t="shared" si="0"/>
        <v>0.16534072828112925</v>
      </c>
      <c r="P7" s="118"/>
      <c r="Q7" s="76"/>
      <c r="R7" s="85"/>
      <c r="S7" s="95" t="s">
        <v>18</v>
      </c>
    </row>
    <row r="8" spans="1:19" x14ac:dyDescent="0.2">
      <c r="A8" s="37"/>
      <c r="B8" s="38"/>
      <c r="C8" s="39"/>
      <c r="D8" s="39"/>
      <c r="E8" s="39"/>
      <c r="F8" s="39"/>
      <c r="G8" s="39"/>
      <c r="H8" s="39"/>
      <c r="I8" s="39"/>
      <c r="J8" s="39"/>
      <c r="K8" s="40"/>
      <c r="L8" s="39"/>
      <c r="M8" s="40"/>
      <c r="N8" s="40"/>
      <c r="O8" s="40"/>
      <c r="P8" s="49"/>
      <c r="Q8" s="77"/>
      <c r="R8" s="86"/>
      <c r="S8" s="96"/>
    </row>
    <row r="9" spans="1:19" x14ac:dyDescent="0.2">
      <c r="A9" s="31" t="s">
        <v>20</v>
      </c>
      <c r="B9" s="30"/>
      <c r="C9" s="70"/>
      <c r="D9" s="12"/>
      <c r="E9" s="12"/>
      <c r="F9" s="12"/>
      <c r="G9" s="12"/>
      <c r="H9" s="12"/>
      <c r="I9" s="12"/>
      <c r="J9" s="12"/>
      <c r="K9" s="13"/>
      <c r="L9" s="12"/>
      <c r="M9" s="13"/>
      <c r="N9" s="13"/>
      <c r="O9" s="13"/>
      <c r="P9" s="47"/>
      <c r="Q9" s="78"/>
      <c r="R9" s="87"/>
      <c r="S9" s="97" t="s">
        <v>20</v>
      </c>
    </row>
    <row r="10" spans="1:19" ht="13.5" thickBot="1" x14ac:dyDescent="0.25">
      <c r="A10" s="29" t="s">
        <v>7</v>
      </c>
      <c r="B10" s="30"/>
      <c r="C10" s="53">
        <v>1369</v>
      </c>
      <c r="D10" s="54">
        <v>15</v>
      </c>
      <c r="E10" s="54">
        <v>50</v>
      </c>
      <c r="F10" s="54">
        <v>209</v>
      </c>
      <c r="G10" s="54">
        <v>266</v>
      </c>
      <c r="H10" s="54">
        <v>268</v>
      </c>
      <c r="I10" s="54">
        <v>239</v>
      </c>
      <c r="J10" s="54">
        <v>168</v>
      </c>
      <c r="K10" s="54">
        <v>52</v>
      </c>
      <c r="L10" s="54">
        <v>68.572000000000003</v>
      </c>
      <c r="M10" s="54">
        <v>20</v>
      </c>
      <c r="N10" s="54">
        <v>6</v>
      </c>
      <c r="O10" s="54">
        <v>8</v>
      </c>
      <c r="P10" s="47">
        <v>1370</v>
      </c>
      <c r="Q10" s="75">
        <f>P10-C10</f>
        <v>1</v>
      </c>
      <c r="R10" s="84">
        <f>IF(O10&gt;0,(Q10/C10),"")</f>
        <v>7.3046018991964939E-4</v>
      </c>
      <c r="S10" s="95" t="s">
        <v>7</v>
      </c>
    </row>
    <row r="11" spans="1:19" ht="14.25" thickTop="1" thickBot="1" x14ac:dyDescent="0.25">
      <c r="A11" s="32" t="s">
        <v>6</v>
      </c>
      <c r="B11" s="17" t="s">
        <v>8</v>
      </c>
      <c r="C11" s="55">
        <v>14009</v>
      </c>
      <c r="D11" s="56">
        <v>209</v>
      </c>
      <c r="E11" s="56">
        <v>138</v>
      </c>
      <c r="F11" s="56">
        <v>235</v>
      </c>
      <c r="G11" s="56">
        <v>2141</v>
      </c>
      <c r="H11" s="56">
        <v>2445</v>
      </c>
      <c r="I11" s="56">
        <v>1559</v>
      </c>
      <c r="J11" s="56">
        <v>973</v>
      </c>
      <c r="K11" s="56">
        <v>303</v>
      </c>
      <c r="L11" s="56">
        <v>694.73</v>
      </c>
      <c r="M11" s="56">
        <v>118</v>
      </c>
      <c r="N11" s="56">
        <v>45</v>
      </c>
      <c r="O11" s="56">
        <v>49</v>
      </c>
      <c r="P11" s="48">
        <v>9910</v>
      </c>
      <c r="Q11" s="75">
        <f>P11-C11</f>
        <v>-4099</v>
      </c>
      <c r="R11" s="84">
        <f>IF(O11&gt;0,(Q11/C11),"")</f>
        <v>-0.29259761581840243</v>
      </c>
      <c r="S11" s="98" t="s">
        <v>6</v>
      </c>
    </row>
    <row r="12" spans="1:19" ht="13.5" thickTop="1" x14ac:dyDescent="0.2">
      <c r="A12" s="29" t="s">
        <v>18</v>
      </c>
      <c r="B12" s="18" t="s">
        <v>8</v>
      </c>
      <c r="C12" s="116">
        <v>9.8537090000000003</v>
      </c>
      <c r="D12" s="117">
        <f t="shared" ref="D12:O12" si="1">IF(D10&gt;0,D11/D10,"")</f>
        <v>13.933333333333334</v>
      </c>
      <c r="E12" s="117">
        <f t="shared" si="1"/>
        <v>2.76</v>
      </c>
      <c r="F12" s="117">
        <v>2.7788460000000001</v>
      </c>
      <c r="G12" s="117">
        <v>2.7788460000000001</v>
      </c>
      <c r="H12" s="117">
        <v>2.7788460000000001</v>
      </c>
      <c r="I12" s="117">
        <v>2.7788460000000001</v>
      </c>
      <c r="J12" s="117">
        <f t="shared" si="1"/>
        <v>5.791666666666667</v>
      </c>
      <c r="K12" s="117">
        <f t="shared" si="1"/>
        <v>5.8269230769230766</v>
      </c>
      <c r="L12" s="117">
        <f t="shared" si="1"/>
        <v>10.13139473837718</v>
      </c>
      <c r="M12" s="117">
        <f t="shared" si="1"/>
        <v>5.9</v>
      </c>
      <c r="N12" s="117">
        <f t="shared" si="1"/>
        <v>7.5</v>
      </c>
      <c r="O12" s="117">
        <f t="shared" si="1"/>
        <v>6.125</v>
      </c>
      <c r="P12" s="118"/>
      <c r="Q12" s="76"/>
      <c r="R12" s="85"/>
      <c r="S12" s="95" t="s">
        <v>18</v>
      </c>
    </row>
    <row r="13" spans="1:19" x14ac:dyDescent="0.2">
      <c r="A13" s="41"/>
      <c r="B13" s="38"/>
      <c r="C13" s="42"/>
      <c r="D13" s="42"/>
      <c r="E13" s="42"/>
      <c r="F13" s="42"/>
      <c r="G13" s="42"/>
      <c r="H13" s="42"/>
      <c r="I13" s="42"/>
      <c r="J13" s="42"/>
      <c r="K13" s="43"/>
      <c r="L13" s="42"/>
      <c r="M13" s="43"/>
      <c r="N13" s="43"/>
      <c r="O13" s="43"/>
      <c r="P13" s="49"/>
      <c r="Q13" s="77"/>
      <c r="R13" s="86"/>
      <c r="S13" s="99"/>
    </row>
    <row r="14" spans="1:19" x14ac:dyDescent="0.2">
      <c r="A14" s="31" t="s">
        <v>21</v>
      </c>
      <c r="B14" s="30"/>
      <c r="C14" s="70"/>
      <c r="D14" s="12"/>
      <c r="E14" s="12"/>
      <c r="F14" s="12"/>
      <c r="G14" s="12"/>
      <c r="H14" s="12"/>
      <c r="I14" s="12"/>
      <c r="J14" s="12"/>
      <c r="K14" s="13"/>
      <c r="L14" s="12"/>
      <c r="M14" s="13"/>
      <c r="N14" s="13"/>
      <c r="O14" s="13"/>
      <c r="P14" s="47"/>
      <c r="Q14" s="78"/>
      <c r="R14" s="87"/>
      <c r="S14" s="97" t="s">
        <v>21</v>
      </c>
    </row>
    <row r="15" spans="1:19" ht="13.5" thickBot="1" x14ac:dyDescent="0.25">
      <c r="A15" s="29" t="s">
        <v>9</v>
      </c>
      <c r="B15" s="30"/>
      <c r="C15" s="53">
        <v>129832</v>
      </c>
      <c r="D15" s="54">
        <v>9113</v>
      </c>
      <c r="E15" s="54">
        <v>9114</v>
      </c>
      <c r="F15" s="54">
        <v>9103</v>
      </c>
      <c r="G15" s="54">
        <v>9030</v>
      </c>
      <c r="H15" s="54">
        <v>9037</v>
      </c>
      <c r="I15" s="54">
        <v>9037</v>
      </c>
      <c r="J15" s="54">
        <v>9081</v>
      </c>
      <c r="K15" s="54">
        <v>9077</v>
      </c>
      <c r="L15" s="54">
        <v>9143</v>
      </c>
      <c r="M15" s="54">
        <v>12047</v>
      </c>
      <c r="N15" s="54">
        <v>12028</v>
      </c>
      <c r="O15" s="54">
        <v>12239</v>
      </c>
      <c r="P15" s="47">
        <v>118049</v>
      </c>
      <c r="Q15" s="75">
        <f>P15-C15</f>
        <v>-11783</v>
      </c>
      <c r="R15" s="84">
        <f>IF(O15&gt;0,(Q15/C15),"")</f>
        <v>-9.0755745886992423E-2</v>
      </c>
      <c r="S15" s="95" t="s">
        <v>9</v>
      </c>
    </row>
    <row r="16" spans="1:19" ht="14.25" thickTop="1" thickBot="1" x14ac:dyDescent="0.25">
      <c r="A16" s="32" t="s">
        <v>6</v>
      </c>
      <c r="B16" s="17" t="s">
        <v>8</v>
      </c>
      <c r="C16" s="55">
        <v>2908</v>
      </c>
      <c r="D16" s="56">
        <v>317</v>
      </c>
      <c r="E16" s="56">
        <v>360</v>
      </c>
      <c r="F16" s="56">
        <v>357</v>
      </c>
      <c r="G16" s="56">
        <v>360</v>
      </c>
      <c r="H16" s="56">
        <v>167</v>
      </c>
      <c r="I16" s="56">
        <v>167</v>
      </c>
      <c r="J16" s="56">
        <v>278</v>
      </c>
      <c r="K16" s="56">
        <v>267</v>
      </c>
      <c r="L16" s="56">
        <v>267</v>
      </c>
      <c r="M16" s="56">
        <v>222</v>
      </c>
      <c r="N16" s="56">
        <v>217</v>
      </c>
      <c r="O16" s="56">
        <v>640</v>
      </c>
      <c r="P16" s="48">
        <v>3979</v>
      </c>
      <c r="Q16" s="75">
        <f>P16-C16</f>
        <v>1071</v>
      </c>
      <c r="R16" s="84">
        <f>IF(O16&gt;0,(Q16/C16),"")</f>
        <v>0.3682943603851444</v>
      </c>
      <c r="S16" s="98" t="s">
        <v>6</v>
      </c>
    </row>
    <row r="17" spans="1:19" ht="14.25" thickTop="1" thickBot="1" x14ac:dyDescent="0.25">
      <c r="A17" s="29" t="s">
        <v>18</v>
      </c>
      <c r="B17" s="109" t="s">
        <v>8</v>
      </c>
      <c r="C17" s="119">
        <v>2.2582999999999999E-2</v>
      </c>
      <c r="D17" s="120">
        <f t="shared" ref="D17:O17" si="2">IF(D15&gt;0,D16/D15,"")</f>
        <v>3.4785471304729504E-2</v>
      </c>
      <c r="E17" s="120">
        <f t="shared" si="2"/>
        <v>3.9499670836076368E-2</v>
      </c>
      <c r="F17" s="120">
        <f t="shared" si="2"/>
        <v>3.921784027243766E-2</v>
      </c>
      <c r="G17" s="120">
        <v>1.6799000000000001E-2</v>
      </c>
      <c r="H17" s="120">
        <f t="shared" si="2"/>
        <v>1.8479583932721037E-2</v>
      </c>
      <c r="I17" s="120">
        <f t="shared" si="2"/>
        <v>1.8479583932721037E-2</v>
      </c>
      <c r="J17" s="120">
        <f t="shared" si="2"/>
        <v>3.06133685717432E-2</v>
      </c>
      <c r="K17" s="120">
        <f t="shared" si="2"/>
        <v>2.9415004957585106E-2</v>
      </c>
      <c r="L17" s="120">
        <f t="shared" si="2"/>
        <v>2.9202668708301432E-2</v>
      </c>
      <c r="M17" s="120">
        <f t="shared" si="2"/>
        <v>1.8427824354611107E-2</v>
      </c>
      <c r="N17" s="120">
        <f t="shared" si="2"/>
        <v>1.804123711340206E-2</v>
      </c>
      <c r="O17" s="120">
        <f t="shared" si="2"/>
        <v>5.2291853909633139E-2</v>
      </c>
      <c r="P17" s="121"/>
      <c r="Q17" s="76"/>
      <c r="R17" s="88"/>
      <c r="S17" s="102" t="s">
        <v>18</v>
      </c>
    </row>
    <row r="18" spans="1:19" x14ac:dyDescent="0.2">
      <c r="A18" s="103"/>
      <c r="B18" s="12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9"/>
      <c r="Q18" s="77"/>
      <c r="R18" s="89"/>
      <c r="S18" s="101"/>
    </row>
    <row r="19" spans="1:19" s="33" customFormat="1" ht="26.25" thickBot="1" x14ac:dyDescent="0.25">
      <c r="A19" s="90" t="s">
        <v>22</v>
      </c>
      <c r="B19" s="105" t="s">
        <v>8</v>
      </c>
      <c r="C19" s="44"/>
      <c r="D19" s="45">
        <f t="shared" ref="D19:O19" si="3">D6+D11+D16</f>
        <v>2626.43</v>
      </c>
      <c r="E19" s="45">
        <f t="shared" si="3"/>
        <v>2598</v>
      </c>
      <c r="F19" s="45">
        <f t="shared" si="3"/>
        <v>3969</v>
      </c>
      <c r="G19" s="45">
        <f>G6+G11+G16</f>
        <v>5345</v>
      </c>
      <c r="H19" s="45">
        <f t="shared" si="3"/>
        <v>5984</v>
      </c>
      <c r="I19" s="45">
        <f t="shared" si="3"/>
        <v>5276</v>
      </c>
      <c r="J19" s="45">
        <f t="shared" si="3"/>
        <v>3265.73</v>
      </c>
      <c r="K19" s="45">
        <f t="shared" si="3"/>
        <v>2747.74</v>
      </c>
      <c r="L19" s="45">
        <f t="shared" si="3"/>
        <v>3849.73</v>
      </c>
      <c r="M19" s="45">
        <f t="shared" si="3"/>
        <v>3256</v>
      </c>
      <c r="N19" s="45">
        <f t="shared" si="3"/>
        <v>3125</v>
      </c>
      <c r="O19" s="45">
        <f t="shared" si="3"/>
        <v>4326</v>
      </c>
      <c r="P19" s="50">
        <f>SUM(D19:O19)</f>
        <v>46368.630000000005</v>
      </c>
      <c r="Q19" s="81"/>
      <c r="R19" s="90"/>
      <c r="S19" s="100" t="s">
        <v>22</v>
      </c>
    </row>
    <row r="20" spans="1:19" s="36" customFormat="1" ht="15" customHeight="1" x14ac:dyDescent="0.2">
      <c r="A20" s="34"/>
      <c r="B20" s="35"/>
      <c r="Q20" s="79"/>
      <c r="R20" s="52"/>
      <c r="S20" s="34"/>
    </row>
    <row r="22" spans="1:19" x14ac:dyDescent="0.2">
      <c r="R22" s="69"/>
    </row>
  </sheetData>
  <phoneticPr fontId="2" type="noConversion"/>
  <conditionalFormatting sqref="R5:R6 R10:R11 R15">
    <cfRule type="cellIs" dxfId="9" priority="4" stopIfTrue="1" operator="lessThan">
      <formula>0</formula>
    </cfRule>
  </conditionalFormatting>
  <conditionalFormatting sqref="R7:R9 R12:R14">
    <cfRule type="cellIs" dxfId="8" priority="3" stopIfTrue="1" operator="greaterThanOrEqual">
      <formula>0</formula>
    </cfRule>
  </conditionalFormatting>
  <conditionalFormatting sqref="R16">
    <cfRule type="cellIs" dxfId="7" priority="5" stopIfTrue="1" operator="lessThan">
      <formula>0</formula>
    </cfRule>
  </conditionalFormatting>
  <conditionalFormatting sqref="R17">
    <cfRule type="cellIs" dxfId="6" priority="2" stopIfTrue="1" operator="greaterThan">
      <formula>1</formula>
    </cfRule>
  </conditionalFormatting>
  <conditionalFormatting sqref="R18:R19">
    <cfRule type="cellIs" dxfId="5" priority="1" stopIfTrue="1" operator="lessThan">
      <formula>100</formula>
    </cfRule>
  </conditionalFormatting>
  <pageMargins left="0.75" right="0.75" top="1" bottom="1" header="0.5" footer="0.5"/>
  <pageSetup orientation="landscape" horizontalDpi="300" verticalDpi="300" r:id="rId1"/>
  <headerFooter alignWithMargins="0">
    <oddFooter>&amp;R&amp;"Times New Roman,Italic"&amp;9ESC 12/Template/May 2009/Admin Lead-SF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"/>
  <sheetViews>
    <sheetView workbookViewId="0">
      <selection activeCell="C5" sqref="C5"/>
    </sheetView>
  </sheetViews>
  <sheetFormatPr defaultRowHeight="12.75" x14ac:dyDescent="0.2"/>
  <cols>
    <col min="1" max="1" width="11.140625" style="1" customWidth="1"/>
    <col min="2" max="2" width="1.85546875" style="2" customWidth="1"/>
    <col min="3" max="3" width="15.140625" customWidth="1"/>
    <col min="4" max="16" width="12.7109375" customWidth="1"/>
    <col min="17" max="17" width="13.7109375" style="80" hidden="1" customWidth="1"/>
    <col min="18" max="18" width="14.85546875" style="3" customWidth="1"/>
    <col min="19" max="19" width="13" style="1" customWidth="1"/>
  </cols>
  <sheetData>
    <row r="1" spans="1:19" s="6" customFormat="1" ht="18" x14ac:dyDescent="0.25">
      <c r="A1" s="9"/>
      <c r="B1" s="7"/>
      <c r="H1" s="71" t="s">
        <v>56</v>
      </c>
      <c r="Q1" s="72"/>
      <c r="R1" s="51"/>
      <c r="S1" s="9"/>
    </row>
    <row r="2" spans="1:19" s="6" customFormat="1" ht="18.75" thickBot="1" x14ac:dyDescent="0.3">
      <c r="A2" s="9"/>
      <c r="B2" s="7"/>
      <c r="E2" s="14" t="s">
        <v>58</v>
      </c>
      <c r="F2" s="14"/>
      <c r="G2" s="14"/>
      <c r="H2" s="15"/>
      <c r="I2" s="14"/>
      <c r="N2" s="8"/>
      <c r="Q2" s="82"/>
      <c r="R2" s="51"/>
      <c r="S2" s="9"/>
    </row>
    <row r="3" spans="1:19" s="10" customFormat="1" ht="32.25" thickBot="1" x14ac:dyDescent="0.3">
      <c r="A3" s="19"/>
      <c r="B3" s="20"/>
      <c r="C3" s="21" t="s">
        <v>57</v>
      </c>
      <c r="D3" s="22"/>
      <c r="E3" s="22"/>
      <c r="F3" s="22"/>
      <c r="G3" s="22" t="s">
        <v>60</v>
      </c>
      <c r="H3" s="22"/>
      <c r="I3" s="23"/>
      <c r="J3" s="22"/>
      <c r="K3" s="22"/>
      <c r="L3" s="22"/>
      <c r="M3" s="22"/>
      <c r="N3" s="22"/>
      <c r="O3" s="24"/>
      <c r="P3" s="23"/>
      <c r="Q3" s="73"/>
      <c r="R3" s="83"/>
      <c r="S3" s="91"/>
    </row>
    <row r="4" spans="1:19" s="4" customFormat="1" ht="33" customHeight="1" x14ac:dyDescent="0.25">
      <c r="A4" s="25" t="s">
        <v>19</v>
      </c>
      <c r="B4" s="26"/>
      <c r="C4" s="21" t="s">
        <v>45</v>
      </c>
      <c r="D4" s="11" t="s">
        <v>15</v>
      </c>
      <c r="E4" s="11" t="s">
        <v>16</v>
      </c>
      <c r="F4" s="11" t="s">
        <v>0</v>
      </c>
      <c r="G4" s="11" t="s">
        <v>1</v>
      </c>
      <c r="H4" s="11" t="s">
        <v>2</v>
      </c>
      <c r="I4" s="11" t="s">
        <v>3</v>
      </c>
      <c r="J4" s="11" t="s">
        <v>4</v>
      </c>
      <c r="K4" s="11" t="s">
        <v>5</v>
      </c>
      <c r="L4" s="11" t="s">
        <v>10</v>
      </c>
      <c r="M4" s="11" t="s">
        <v>12</v>
      </c>
      <c r="N4" s="11" t="s">
        <v>13</v>
      </c>
      <c r="O4" s="11" t="s">
        <v>14</v>
      </c>
      <c r="P4" s="46" t="s">
        <v>17</v>
      </c>
      <c r="Q4" s="74"/>
      <c r="R4" s="46" t="s">
        <v>59</v>
      </c>
      <c r="S4" s="92" t="s">
        <v>19</v>
      </c>
    </row>
    <row r="5" spans="1:19" s="5" customFormat="1" ht="13.5" thickBot="1" x14ac:dyDescent="0.25">
      <c r="A5" s="27" t="s">
        <v>11</v>
      </c>
      <c r="B5" s="18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47">
        <f>SUM(D5:O5)</f>
        <v>0</v>
      </c>
      <c r="Q5" s="75">
        <f>P5-C5</f>
        <v>0</v>
      </c>
      <c r="R5" s="84" t="str">
        <f>IF(O5&gt;0,(Q5/C5),"")</f>
        <v/>
      </c>
      <c r="S5" s="93" t="s">
        <v>11</v>
      </c>
    </row>
    <row r="6" spans="1:19" s="5" customFormat="1" ht="14.25" thickTop="1" thickBot="1" x14ac:dyDescent="0.25">
      <c r="A6" s="28" t="s">
        <v>6</v>
      </c>
      <c r="B6" s="16" t="s">
        <v>8</v>
      </c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48">
        <f>SUM(D6:O6)</f>
        <v>0</v>
      </c>
      <c r="Q6" s="75">
        <f>P6-C6</f>
        <v>0</v>
      </c>
      <c r="R6" s="84" t="str">
        <f>IF(O6&gt;0,(Q6/C6),"")</f>
        <v/>
      </c>
      <c r="S6" s="94" t="s">
        <v>6</v>
      </c>
    </row>
    <row r="7" spans="1:19" ht="13.5" thickTop="1" x14ac:dyDescent="0.2">
      <c r="A7" s="29" t="s">
        <v>18</v>
      </c>
      <c r="B7" s="18" t="s">
        <v>8</v>
      </c>
      <c r="C7" s="116" t="str">
        <f>IF(C5&gt;0,(C6/C5),"")</f>
        <v/>
      </c>
      <c r="D7" s="117" t="str">
        <f>IF(D5&gt;0,D6/D5,"")</f>
        <v/>
      </c>
      <c r="E7" s="117" t="str">
        <f t="shared" ref="E7:O7" si="0">IF(E5&gt;0,E6/E5,"")</f>
        <v/>
      </c>
      <c r="F7" s="117" t="str">
        <f t="shared" si="0"/>
        <v/>
      </c>
      <c r="G7" s="117" t="str">
        <f t="shared" si="0"/>
        <v/>
      </c>
      <c r="H7" s="117" t="str">
        <f t="shared" si="0"/>
        <v/>
      </c>
      <c r="I7" s="117" t="str">
        <f t="shared" si="0"/>
        <v/>
      </c>
      <c r="J7" s="117" t="str">
        <f t="shared" si="0"/>
        <v/>
      </c>
      <c r="K7" s="117" t="str">
        <f t="shared" si="0"/>
        <v/>
      </c>
      <c r="L7" s="117" t="str">
        <f t="shared" si="0"/>
        <v/>
      </c>
      <c r="M7" s="117" t="str">
        <f t="shared" si="0"/>
        <v/>
      </c>
      <c r="N7" s="117" t="str">
        <f t="shared" si="0"/>
        <v/>
      </c>
      <c r="O7" s="117" t="str">
        <f t="shared" si="0"/>
        <v/>
      </c>
      <c r="P7" s="118" t="e">
        <f>AVERAGE(D7:O7)</f>
        <v>#DIV/0!</v>
      </c>
      <c r="Q7" s="76"/>
      <c r="R7" s="85"/>
      <c r="S7" s="95" t="s">
        <v>18</v>
      </c>
    </row>
    <row r="8" spans="1:19" x14ac:dyDescent="0.2">
      <c r="A8" s="37"/>
      <c r="B8" s="38"/>
      <c r="C8" s="39"/>
      <c r="D8" s="39"/>
      <c r="E8" s="39"/>
      <c r="F8" s="39"/>
      <c r="G8" s="39"/>
      <c r="H8" s="39"/>
      <c r="I8" s="39"/>
      <c r="J8" s="39"/>
      <c r="K8" s="40"/>
      <c r="L8" s="39"/>
      <c r="M8" s="40"/>
      <c r="N8" s="40"/>
      <c r="O8" s="40"/>
      <c r="P8" s="49"/>
      <c r="Q8" s="77"/>
      <c r="R8" s="86"/>
      <c r="S8" s="96"/>
    </row>
    <row r="9" spans="1:19" x14ac:dyDescent="0.2">
      <c r="A9" s="31" t="s">
        <v>20</v>
      </c>
      <c r="B9" s="30"/>
      <c r="C9" s="70"/>
      <c r="D9" s="12"/>
      <c r="E9" s="12"/>
      <c r="F9" s="12"/>
      <c r="G9" s="12"/>
      <c r="H9" s="12"/>
      <c r="I9" s="12"/>
      <c r="J9" s="12"/>
      <c r="K9" s="13"/>
      <c r="L9" s="12"/>
      <c r="M9" s="13"/>
      <c r="N9" s="13"/>
      <c r="O9" s="13"/>
      <c r="P9" s="47"/>
      <c r="Q9" s="78"/>
      <c r="R9" s="87"/>
      <c r="S9" s="97" t="s">
        <v>20</v>
      </c>
    </row>
    <row r="10" spans="1:19" ht="13.5" thickBot="1" x14ac:dyDescent="0.25">
      <c r="A10" s="29" t="s">
        <v>7</v>
      </c>
      <c r="B10" s="30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47">
        <f>SUM(D10:O10)</f>
        <v>0</v>
      </c>
      <c r="Q10" s="75">
        <f>P10-C10</f>
        <v>0</v>
      </c>
      <c r="R10" s="84" t="str">
        <f>IF(O10&gt;0,(Q10/C10),"")</f>
        <v/>
      </c>
      <c r="S10" s="95" t="s">
        <v>7</v>
      </c>
    </row>
    <row r="11" spans="1:19" ht="14.25" thickTop="1" thickBot="1" x14ac:dyDescent="0.25">
      <c r="A11" s="32" t="s">
        <v>6</v>
      </c>
      <c r="B11" s="17" t="s">
        <v>8</v>
      </c>
      <c r="C11" s="5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48">
        <f>SUM(D11:O11)</f>
        <v>0</v>
      </c>
      <c r="Q11" s="75">
        <f>P11-C11</f>
        <v>0</v>
      </c>
      <c r="R11" s="84" t="str">
        <f>IF(O11&gt;0,(Q11/C11),"")</f>
        <v/>
      </c>
      <c r="S11" s="98" t="s">
        <v>6</v>
      </c>
    </row>
    <row r="12" spans="1:19" ht="13.5" thickTop="1" x14ac:dyDescent="0.2">
      <c r="A12" s="29" t="s">
        <v>18</v>
      </c>
      <c r="B12" s="18" t="s">
        <v>8</v>
      </c>
      <c r="C12" s="116" t="str">
        <f>IF(C10&gt;0,(C11/C10),"")</f>
        <v/>
      </c>
      <c r="D12" s="117" t="str">
        <f>IF(D10&gt;0,D11/D10,"")</f>
        <v/>
      </c>
      <c r="E12" s="117" t="str">
        <f t="shared" ref="E12:O12" si="1">IF(E10&gt;0,E11/E10,"")</f>
        <v/>
      </c>
      <c r="F12" s="117" t="str">
        <f t="shared" si="1"/>
        <v/>
      </c>
      <c r="G12" s="117" t="str">
        <f t="shared" si="1"/>
        <v/>
      </c>
      <c r="H12" s="117" t="str">
        <f t="shared" si="1"/>
        <v/>
      </c>
      <c r="I12" s="117" t="str">
        <f t="shared" si="1"/>
        <v/>
      </c>
      <c r="J12" s="117" t="str">
        <f t="shared" si="1"/>
        <v/>
      </c>
      <c r="K12" s="117" t="str">
        <f t="shared" si="1"/>
        <v/>
      </c>
      <c r="L12" s="117" t="str">
        <f t="shared" si="1"/>
        <v/>
      </c>
      <c r="M12" s="117" t="str">
        <f t="shared" si="1"/>
        <v/>
      </c>
      <c r="N12" s="117" t="str">
        <f t="shared" si="1"/>
        <v/>
      </c>
      <c r="O12" s="117" t="str">
        <f t="shared" si="1"/>
        <v/>
      </c>
      <c r="P12" s="118" t="e">
        <f>AVERAGE(D12:O12)</f>
        <v>#DIV/0!</v>
      </c>
      <c r="Q12" s="76"/>
      <c r="R12" s="85"/>
      <c r="S12" s="95" t="s">
        <v>18</v>
      </c>
    </row>
    <row r="13" spans="1:19" x14ac:dyDescent="0.2">
      <c r="A13" s="41"/>
      <c r="B13" s="38"/>
      <c r="C13" s="42"/>
      <c r="D13" s="42"/>
      <c r="E13" s="42"/>
      <c r="F13" s="42"/>
      <c r="G13" s="42"/>
      <c r="H13" s="42"/>
      <c r="I13" s="42"/>
      <c r="J13" s="42"/>
      <c r="K13" s="43"/>
      <c r="L13" s="42"/>
      <c r="M13" s="43"/>
      <c r="N13" s="43"/>
      <c r="O13" s="43"/>
      <c r="P13" s="49"/>
      <c r="Q13" s="77"/>
      <c r="R13" s="86"/>
      <c r="S13" s="99"/>
    </row>
    <row r="14" spans="1:19" x14ac:dyDescent="0.2">
      <c r="A14" s="31" t="s">
        <v>21</v>
      </c>
      <c r="B14" s="30"/>
      <c r="C14" s="70"/>
      <c r="D14" s="12"/>
      <c r="E14" s="12"/>
      <c r="F14" s="12"/>
      <c r="G14" s="12"/>
      <c r="H14" s="12"/>
      <c r="I14" s="12"/>
      <c r="J14" s="12"/>
      <c r="K14" s="13"/>
      <c r="L14" s="12"/>
      <c r="M14" s="13"/>
      <c r="N14" s="13"/>
      <c r="O14" s="13"/>
      <c r="P14" s="47"/>
      <c r="Q14" s="78"/>
      <c r="R14" s="87"/>
      <c r="S14" s="97" t="s">
        <v>21</v>
      </c>
    </row>
    <row r="15" spans="1:19" ht="13.5" thickBot="1" x14ac:dyDescent="0.25">
      <c r="A15" s="29" t="s">
        <v>9</v>
      </c>
      <c r="B15" s="30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7">
        <f>SUM(D15:O15)</f>
        <v>0</v>
      </c>
      <c r="Q15" s="75">
        <f>P15-C15</f>
        <v>0</v>
      </c>
      <c r="R15" s="84" t="str">
        <f>IF(O15&gt;0,(Q15/C15),"")</f>
        <v/>
      </c>
      <c r="S15" s="95" t="s">
        <v>9</v>
      </c>
    </row>
    <row r="16" spans="1:19" ht="14.25" thickTop="1" thickBot="1" x14ac:dyDescent="0.25">
      <c r="A16" s="32" t="s">
        <v>6</v>
      </c>
      <c r="B16" s="17" t="s">
        <v>8</v>
      </c>
      <c r="C16" s="104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48">
        <f>SUM(D16:O16)</f>
        <v>0</v>
      </c>
      <c r="Q16" s="75">
        <f>P16-C16</f>
        <v>0</v>
      </c>
      <c r="R16" s="84" t="str">
        <f>IF(O16&gt;0,(Q16/C16),"")</f>
        <v/>
      </c>
      <c r="S16" s="98" t="s">
        <v>6</v>
      </c>
    </row>
    <row r="17" spans="1:19" ht="14.25" thickTop="1" thickBot="1" x14ac:dyDescent="0.25">
      <c r="A17" s="29" t="s">
        <v>18</v>
      </c>
      <c r="B17" s="109" t="s">
        <v>8</v>
      </c>
      <c r="C17" s="123" t="str">
        <f>IF(C15&gt;0,(C16/C15),"")</f>
        <v/>
      </c>
      <c r="D17" s="124" t="str">
        <f>IF(D15&gt;0,D16/D15,"")</f>
        <v/>
      </c>
      <c r="E17" s="124" t="str">
        <f t="shared" ref="E17:O17" si="2">IF(E15&gt;0,E16/E15,"")</f>
        <v/>
      </c>
      <c r="F17" s="124" t="str">
        <f t="shared" si="2"/>
        <v/>
      </c>
      <c r="G17" s="124" t="str">
        <f t="shared" si="2"/>
        <v/>
      </c>
      <c r="H17" s="124" t="str">
        <f t="shared" si="2"/>
        <v/>
      </c>
      <c r="I17" s="124" t="str">
        <f t="shared" si="2"/>
        <v/>
      </c>
      <c r="J17" s="124" t="str">
        <f t="shared" si="2"/>
        <v/>
      </c>
      <c r="K17" s="124" t="str">
        <f t="shared" si="2"/>
        <v/>
      </c>
      <c r="L17" s="124" t="str">
        <f t="shared" si="2"/>
        <v/>
      </c>
      <c r="M17" s="124" t="str">
        <f t="shared" si="2"/>
        <v/>
      </c>
      <c r="N17" s="124" t="str">
        <f t="shared" si="2"/>
        <v/>
      </c>
      <c r="O17" s="124" t="str">
        <f t="shared" si="2"/>
        <v/>
      </c>
      <c r="P17" s="118" t="e">
        <f>AVERAGE(D17:O17)</f>
        <v>#DIV/0!</v>
      </c>
      <c r="Q17" s="76"/>
      <c r="R17" s="88"/>
      <c r="S17" s="102" t="s">
        <v>18</v>
      </c>
    </row>
    <row r="18" spans="1:19" ht="13.5" thickBot="1" x14ac:dyDescent="0.25">
      <c r="A18" s="108"/>
      <c r="B18" s="10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9"/>
      <c r="Q18" s="77"/>
      <c r="R18" s="89"/>
      <c r="S18" s="101"/>
    </row>
    <row r="19" spans="1:19" s="33" customFormat="1" ht="26.25" thickBot="1" x14ac:dyDescent="0.25">
      <c r="A19" s="107" t="s">
        <v>22</v>
      </c>
      <c r="B19" s="105" t="s">
        <v>8</v>
      </c>
      <c r="C19" s="44">
        <f>C6+C11+C16</f>
        <v>0</v>
      </c>
      <c r="D19" s="45">
        <f t="shared" ref="D19:O19" si="3">D6+D11+D16</f>
        <v>0</v>
      </c>
      <c r="E19" s="45">
        <f t="shared" si="3"/>
        <v>0</v>
      </c>
      <c r="F19" s="45">
        <f t="shared" si="3"/>
        <v>0</v>
      </c>
      <c r="G19" s="45">
        <f t="shared" si="3"/>
        <v>0</v>
      </c>
      <c r="H19" s="45">
        <f t="shared" si="3"/>
        <v>0</v>
      </c>
      <c r="I19" s="45">
        <f t="shared" si="3"/>
        <v>0</v>
      </c>
      <c r="J19" s="45">
        <f t="shared" si="3"/>
        <v>0</v>
      </c>
      <c r="K19" s="45">
        <f t="shared" si="3"/>
        <v>0</v>
      </c>
      <c r="L19" s="45">
        <f t="shared" si="3"/>
        <v>0</v>
      </c>
      <c r="M19" s="45">
        <f t="shared" si="3"/>
        <v>0</v>
      </c>
      <c r="N19" s="45">
        <f t="shared" si="3"/>
        <v>0</v>
      </c>
      <c r="O19" s="45">
        <f t="shared" si="3"/>
        <v>0</v>
      </c>
      <c r="P19" s="50">
        <f>SUM(D19:O19)</f>
        <v>0</v>
      </c>
      <c r="Q19" s="81"/>
      <c r="R19" s="90"/>
      <c r="S19" s="100" t="s">
        <v>22</v>
      </c>
    </row>
    <row r="20" spans="1:19" s="36" customFormat="1" x14ac:dyDescent="0.2">
      <c r="A20" s="34"/>
      <c r="B20" s="35"/>
      <c r="Q20" s="79"/>
      <c r="R20" s="52"/>
      <c r="S20" s="34"/>
    </row>
    <row r="21" spans="1:19" x14ac:dyDescent="0.2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9" x14ac:dyDescent="0.2">
      <c r="R22" s="69"/>
    </row>
  </sheetData>
  <sheetProtection sheet="1" objects="1" scenarios="1"/>
  <phoneticPr fontId="2" type="noConversion"/>
  <conditionalFormatting sqref="R5:R6 R10:R11 R15">
    <cfRule type="cellIs" dxfId="4" priority="4" stopIfTrue="1" operator="lessThan">
      <formula>0</formula>
    </cfRule>
  </conditionalFormatting>
  <conditionalFormatting sqref="R7:R9 R12:R14">
    <cfRule type="cellIs" dxfId="3" priority="3" stopIfTrue="1" operator="greaterThanOrEqual">
      <formula>0</formula>
    </cfRule>
  </conditionalFormatting>
  <conditionalFormatting sqref="R16">
    <cfRule type="cellIs" dxfId="2" priority="5" stopIfTrue="1" operator="lessThan">
      <formula>0</formula>
    </cfRule>
  </conditionalFormatting>
  <conditionalFormatting sqref="R17">
    <cfRule type="cellIs" dxfId="1" priority="2" stopIfTrue="1" operator="greaterThan">
      <formula>1</formula>
    </cfRule>
  </conditionalFormatting>
  <conditionalFormatting sqref="R18:R19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&amp;R&amp;"Times New Roman,Italic"&amp;9ESC 12/Template/May 2009/Admin Lead-SF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September Calc. Sheet</vt:lpstr>
      <vt:lpstr>July Calc. Sheet</vt:lpstr>
    </vt:vector>
  </TitlesOfParts>
  <Company>Education Service Center Region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Debbie Tolleson</cp:lastModifiedBy>
  <cp:lastPrinted>2023-09-07T19:44:53Z</cp:lastPrinted>
  <dcterms:created xsi:type="dcterms:W3CDTF">2007-12-03T16:48:26Z</dcterms:created>
  <dcterms:modified xsi:type="dcterms:W3CDTF">2023-10-03T13:30:26Z</dcterms:modified>
</cp:coreProperties>
</file>