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codeName="חוברת_עבודה_זו" defaultThemeVersion="166925"/>
  <mc:AlternateContent xmlns:mc="http://schemas.openxmlformats.org/markup-compatibility/2006">
    <mc:Choice Requires="x15">
      <x15ac:absPath xmlns:x15ac="http://schemas.microsoft.com/office/spreadsheetml/2010/11/ac" url="/Users/nogabrienes/Documents/תחומי אחריות/איגוד העורכים - איגוד מקצועות הפוסט בישראל (ע״ר) /תחומי אחריות/ימי עיון וסדנאות/פרויקטים/כמה אנחנו מרוויחים באמת? 11.3.24/"/>
    </mc:Choice>
  </mc:AlternateContent>
  <xr:revisionPtr revIDLastSave="0" documentId="8_{E6543E5E-3B0F-634D-8CC3-EEF6A320C2F4}" xr6:coauthVersionLast="47" xr6:coauthVersionMax="47" xr10:uidLastSave="{00000000-0000-0000-0000-000000000000}"/>
  <bookViews>
    <workbookView xWindow="0" yWindow="500" windowWidth="28800" windowHeight="17500" activeTab="1" xr2:uid="{6D79C67A-BB4E-407B-B615-3DF67F8D7059}"/>
  </bookViews>
  <sheets>
    <sheet name="דף הבית" sheetId="2" r:id="rId1"/>
    <sheet name="תחשיב"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3" l="1"/>
  <c r="F54" i="3" s="1"/>
  <c r="F127" i="3"/>
  <c r="E127" i="3"/>
  <c r="F126" i="3"/>
  <c r="E126" i="3"/>
  <c r="E125" i="3"/>
  <c r="F125" i="3" s="1"/>
  <c r="F121" i="3"/>
  <c r="E121" i="3"/>
  <c r="F120" i="3"/>
  <c r="E120" i="3"/>
  <c r="F119" i="3"/>
  <c r="E119" i="3"/>
  <c r="E118" i="3"/>
  <c r="F118" i="3" s="1"/>
  <c r="E117" i="3"/>
  <c r="F113" i="3"/>
  <c r="E113" i="3"/>
  <c r="F112" i="3"/>
  <c r="E112" i="3"/>
  <c r="F111" i="3"/>
  <c r="E111" i="3"/>
  <c r="E110" i="3"/>
  <c r="F110" i="3" s="1"/>
  <c r="E109" i="3"/>
  <c r="F109" i="3" s="1"/>
  <c r="E108" i="3"/>
  <c r="F108" i="3" s="1"/>
  <c r="E107" i="3"/>
  <c r="F107" i="3" s="1"/>
  <c r="F103" i="3"/>
  <c r="E103" i="3"/>
  <c r="F102" i="3"/>
  <c r="E102" i="3"/>
  <c r="E101" i="3"/>
  <c r="F101" i="3" s="1"/>
  <c r="E100" i="3"/>
  <c r="F100" i="3" s="1"/>
  <c r="F94" i="3"/>
  <c r="E94" i="3"/>
  <c r="F93" i="3"/>
  <c r="E93" i="3"/>
  <c r="F92" i="3"/>
  <c r="E92" i="3"/>
  <c r="E91" i="3"/>
  <c r="F91" i="3" s="1"/>
  <c r="F87" i="3"/>
  <c r="E87" i="3"/>
  <c r="F86" i="3"/>
  <c r="E86" i="3"/>
  <c r="F85" i="3"/>
  <c r="E85" i="3"/>
  <c r="E84" i="3"/>
  <c r="F84" i="3" s="1"/>
  <c r="E83" i="3"/>
  <c r="F83" i="3" s="1"/>
  <c r="E82" i="3"/>
  <c r="F82" i="3" s="1"/>
  <c r="E81" i="3"/>
  <c r="F81" i="3" s="1"/>
  <c r="E80" i="3"/>
  <c r="F80" i="3" s="1"/>
  <c r="E79" i="3"/>
  <c r="F79" i="3" s="1"/>
  <c r="F75" i="3"/>
  <c r="E75" i="3"/>
  <c r="F74" i="3"/>
  <c r="E74" i="3"/>
  <c r="F73" i="3"/>
  <c r="E73" i="3"/>
  <c r="E72" i="3"/>
  <c r="F72" i="3" s="1"/>
  <c r="E71" i="3"/>
  <c r="F71" i="3" s="1"/>
  <c r="E70" i="3"/>
  <c r="F70" i="3" s="1"/>
  <c r="E69" i="3"/>
  <c r="F69" i="3" s="1"/>
  <c r="E68" i="3"/>
  <c r="F68" i="3" s="1"/>
  <c r="F62" i="3"/>
  <c r="E62" i="3"/>
  <c r="F61" i="3"/>
  <c r="E61" i="3"/>
  <c r="F60" i="3"/>
  <c r="E60" i="3"/>
  <c r="E59" i="3"/>
  <c r="F59" i="3" s="1"/>
  <c r="E58" i="3"/>
  <c r="F58" i="3" s="1"/>
  <c r="F57" i="3"/>
  <c r="E57" i="3"/>
  <c r="E56" i="3"/>
  <c r="F56" i="3" s="1"/>
  <c r="E55" i="3"/>
  <c r="F55" i="3" s="1"/>
  <c r="E53" i="3"/>
  <c r="F53" i="3" s="1"/>
  <c r="E52" i="3"/>
  <c r="F52" i="3" s="1"/>
  <c r="E51" i="3"/>
  <c r="F51" i="3" s="1"/>
  <c r="F47" i="3"/>
  <c r="E47" i="3"/>
  <c r="F46" i="3"/>
  <c r="E46" i="3"/>
  <c r="F45" i="3"/>
  <c r="E45" i="3"/>
  <c r="E44" i="3"/>
  <c r="F44" i="3" s="1"/>
  <c r="E43" i="3"/>
  <c r="F43" i="3" s="1"/>
  <c r="E42" i="3"/>
  <c r="F42" i="3" s="1"/>
  <c r="E41" i="3"/>
  <c r="F41" i="3" s="1"/>
  <c r="E40" i="3"/>
  <c r="F40" i="3" s="1"/>
  <c r="E39" i="3"/>
  <c r="F39" i="3" s="1"/>
  <c r="E26" i="3"/>
  <c r="F26" i="3" s="1"/>
  <c r="E16" i="3"/>
  <c r="F16" i="3" s="1"/>
  <c r="E15" i="3"/>
  <c r="F15" i="3" s="1"/>
  <c r="E34" i="3"/>
  <c r="F34" i="3" s="1"/>
  <c r="E33" i="3"/>
  <c r="F33" i="3" s="1"/>
  <c r="E32" i="3"/>
  <c r="F32" i="3" s="1"/>
  <c r="E31" i="3"/>
  <c r="F31" i="3" s="1"/>
  <c r="E30" i="3"/>
  <c r="F30" i="3" s="1"/>
  <c r="E29" i="3"/>
  <c r="F29" i="3" s="1"/>
  <c r="E28" i="3"/>
  <c r="F28" i="3" s="1"/>
  <c r="E27" i="3"/>
  <c r="F27" i="3" s="1"/>
  <c r="F20" i="3"/>
  <c r="F21" i="3"/>
  <c r="F22" i="3"/>
  <c r="E17" i="3"/>
  <c r="F17" i="3" s="1"/>
  <c r="E18" i="3"/>
  <c r="F18" i="3" s="1"/>
  <c r="E19" i="3"/>
  <c r="F19" i="3" s="1"/>
  <c r="E20" i="3"/>
  <c r="E21" i="3"/>
  <c r="E22" i="3"/>
  <c r="E14" i="3"/>
  <c r="F14" i="3" s="1"/>
  <c r="E8" i="3"/>
  <c r="F8" i="3" s="1"/>
  <c r="E7" i="3"/>
  <c r="F7" i="3" s="1"/>
  <c r="F63" i="3" l="1"/>
  <c r="F76" i="3"/>
  <c r="F104" i="3"/>
  <c r="F88" i="3"/>
  <c r="F114" i="3"/>
  <c r="E114" i="3"/>
  <c r="E104" i="3"/>
  <c r="F128" i="3"/>
  <c r="E88" i="3"/>
  <c r="E76" i="3"/>
  <c r="F95" i="3"/>
  <c r="E63" i="3"/>
  <c r="E128" i="3"/>
  <c r="E122" i="3"/>
  <c r="F117" i="3"/>
  <c r="F122" i="3" s="1"/>
  <c r="E95" i="3"/>
  <c r="F48" i="3"/>
  <c r="E48" i="3"/>
  <c r="E35" i="3"/>
  <c r="F9" i="3"/>
  <c r="E23" i="3"/>
  <c r="F23" i="3"/>
  <c r="E9" i="3"/>
  <c r="F35" i="3"/>
  <c r="F135" i="3" l="1"/>
  <c r="E135" i="3"/>
  <c r="E134" i="3"/>
  <c r="F134" i="3"/>
  <c r="E136" i="3" l="1"/>
  <c r="F136" i="3"/>
  <c r="C149" i="3" s="1"/>
  <c r="G149" i="3" l="1"/>
  <c r="E149" i="3"/>
  <c r="F149" i="3"/>
  <c r="D149" i="3"/>
  <c r="C148" i="3"/>
  <c r="G148" i="3" l="1"/>
  <c r="E148" i="3"/>
  <c r="F148" i="3"/>
  <c r="D148" i="3"/>
  <c r="C147" i="3"/>
  <c r="G147" i="3" l="1"/>
  <c r="E147" i="3"/>
  <c r="F147" i="3"/>
  <c r="D147" i="3"/>
  <c r="C146" i="3"/>
  <c r="E146" i="3" l="1"/>
  <c r="G146" i="3"/>
  <c r="D146" i="3"/>
  <c r="F146" i="3"/>
</calcChain>
</file>

<file path=xl/sharedStrings.xml><?xml version="1.0" encoding="utf-8"?>
<sst xmlns="http://schemas.openxmlformats.org/spreadsheetml/2006/main" count="196" uniqueCount="119">
  <si>
    <t>השתלמויות מקצועיות</t>
  </si>
  <si>
    <t>ציוד משרדי</t>
  </si>
  <si>
    <t>שכ"ד</t>
  </si>
  <si>
    <t>ארנונה</t>
  </si>
  <si>
    <t>חשמל</t>
  </si>
  <si>
    <t>תאגיד מים</t>
  </si>
  <si>
    <t>וועד בית</t>
  </si>
  <si>
    <t>ניקיון</t>
  </si>
  <si>
    <t>חומרה ותוכנה</t>
  </si>
  <si>
    <t>הוצאות משרד</t>
  </si>
  <si>
    <t>משלוחים</t>
  </si>
  <si>
    <t>ביטוח ציוד</t>
  </si>
  <si>
    <t>אחזקת אתר אינטנט/ שטחי איחסון מדיה</t>
  </si>
  <si>
    <t>חניה</t>
  </si>
  <si>
    <t>ניהול חשבונות</t>
  </si>
  <si>
    <t>ספרות מקצועית</t>
  </si>
  <si>
    <t>מוניות</t>
  </si>
  <si>
    <t>השכרת רכב</t>
  </si>
  <si>
    <t>הפרשה לפנסיה</t>
  </si>
  <si>
    <t>קרן השתלמות</t>
  </si>
  <si>
    <t>מיסים</t>
  </si>
  <si>
    <t>ביטוח לאומי</t>
  </si>
  <si>
    <t>הוצאות אחזקה</t>
  </si>
  <si>
    <t>אינטרנט ספק</t>
  </si>
  <si>
    <t>אינטרנט תשתית</t>
  </si>
  <si>
    <t>הוצאות תקשורת</t>
  </si>
  <si>
    <t>חשבונות טלפון</t>
  </si>
  <si>
    <t>ווטסאפ עסקי</t>
  </si>
  <si>
    <t>שרת העברת חומרים</t>
  </si>
  <si>
    <t>מזון וכיבוד</t>
  </si>
  <si>
    <t>הוצאות אחזקה אישית</t>
  </si>
  <si>
    <t>ביגוד</t>
  </si>
  <si>
    <t>טיפוח</t>
  </si>
  <si>
    <t>טלפונים</t>
  </si>
  <si>
    <t>רשיונות שימוש בתוכנה</t>
  </si>
  <si>
    <t>בנקי אימג׳, סאונד ווידאו</t>
  </si>
  <si>
    <t>חברות באיגודים וארגונים מקצועיים</t>
  </si>
  <si>
    <t>מימון וביטוח</t>
  </si>
  <si>
    <t>ביטוח עסק</t>
  </si>
  <si>
    <t>ביטוח אחריות מקצועית</t>
  </si>
  <si>
    <t>ביטוח אבדן כושר עבודה</t>
  </si>
  <si>
    <t>עמלות בנק</t>
  </si>
  <si>
    <t>תחבורה</t>
  </si>
  <si>
    <t>קורסים, ימי עיון והרצאות בארץ ובחו״ל</t>
  </si>
  <si>
    <t xml:space="preserve">ניהול </t>
  </si>
  <si>
    <t>פנסיה והשתלמות</t>
  </si>
  <si>
    <t>שיווק ופרסום</t>
  </si>
  <si>
    <t>מס הכנסה</t>
  </si>
  <si>
    <t>סה״כ מיסים:</t>
  </si>
  <si>
    <t>סה״כ חומרה ותוכנה:</t>
  </si>
  <si>
    <t>סה״כ הוצאות תקשורת:</t>
  </si>
  <si>
    <t>סה״כ הוצאות אחזקה:</t>
  </si>
  <si>
    <t>סה״כ הוצאות תחבורה:</t>
  </si>
  <si>
    <t>סה״כ הוצאות משרד:</t>
  </si>
  <si>
    <t>סה״כ מימון וביטוח:</t>
  </si>
  <si>
    <t>סה״כ הוצאות ניהול:</t>
  </si>
  <si>
    <t>סה״כ פנסיה והשתלמות:</t>
  </si>
  <si>
    <t>סה״כ השתלמויות מקצועיות:</t>
  </si>
  <si>
    <t>סה״כ הוצאות אחזקה אישית:</t>
  </si>
  <si>
    <t>סה״כ הוצאות שיווק ופרסום:</t>
  </si>
  <si>
    <t>סה״כ הוצאות פרילנסר ללא חדר עבודה:</t>
  </si>
  <si>
    <t>סה״כ הוצאות חדר עבודה:</t>
  </si>
  <si>
    <t>סה״כ הוצאות כולל חדר עבודה:</t>
  </si>
  <si>
    <t>שנתי</t>
  </si>
  <si>
    <t>חודשי</t>
  </si>
  <si>
    <t>ימים בשבוע</t>
  </si>
  <si>
    <t>שבועות בחודש</t>
  </si>
  <si>
    <t>שעות ביום</t>
  </si>
  <si>
    <t>חודשים בשנה</t>
  </si>
  <si>
    <t xml:space="preserve">  </t>
  </si>
  <si>
    <t>דלק/טעינת רכב חשמלי</t>
  </si>
  <si>
    <t>ציוד מתכלה (למשל: ח"פ, נייר טואלט, חומרי ניקוי)</t>
  </si>
  <si>
    <t>תחזוקה ותיקונים</t>
  </si>
  <si>
    <t>החזר הלוואות של העסק</t>
  </si>
  <si>
    <t>מספר חודשים לתקופה</t>
  </si>
  <si>
    <t>ממוצע לחודש</t>
  </si>
  <si>
    <t>ממוצע לשנה</t>
  </si>
  <si>
    <t>??</t>
  </si>
  <si>
    <t>מחשב</t>
  </si>
  <si>
    <t>מדפסת</t>
  </si>
  <si>
    <t>ציוד היקפי</t>
  </si>
  <si>
    <t>רישיון רכב (טסט)</t>
  </si>
  <si>
    <t>חלפים ותיקונים</t>
  </si>
  <si>
    <t>החלפת רכב</t>
  </si>
  <si>
    <r>
      <t xml:space="preserve">סכום לתקופה- </t>
    </r>
    <r>
      <rPr>
        <b/>
        <u val="singleAccounting"/>
        <sz val="16"/>
        <color rgb="FF5B3317"/>
        <rFont val="Calibri"/>
        <family val="2"/>
        <scheme val="minor"/>
      </rPr>
      <t>ללא מע"מ</t>
    </r>
  </si>
  <si>
    <t>סה"כ הוצאות לתחשיב:</t>
  </si>
  <si>
    <t>כדי לכסות את ההוצאות אני צריכ/ה להרוויח לפחות:</t>
  </si>
  <si>
    <t>בתשלום מיידי</t>
  </si>
  <si>
    <t>בתשלום שוטף +</t>
  </si>
  <si>
    <t>בשעה</t>
  </si>
  <si>
    <t>ביום</t>
  </si>
  <si>
    <t>בשבוע</t>
  </si>
  <si>
    <t>בחודש</t>
  </si>
  <si>
    <t>ביטוח רכב חובה</t>
  </si>
  <si>
    <t>ביטוח רכב מקיף/ צד ג'</t>
  </si>
  <si>
    <t>אני עובד/ת בפועל (בניכוי חגים/ חופשות וכו')</t>
  </si>
  <si>
    <t>מחשבון שכר נדרש לפרילנסר - לכיסוי ההוצאות</t>
  </si>
  <si>
    <r>
      <t xml:space="preserve">סכום לתקופה- </t>
    </r>
    <r>
      <rPr>
        <b/>
        <u val="singleAccounting"/>
        <sz val="9"/>
        <color rgb="FF0F6670"/>
        <rFont val="Calibri"/>
        <family val="2"/>
        <scheme val="minor"/>
      </rPr>
      <t>ללא מע"מ</t>
    </r>
  </si>
  <si>
    <t>ט.ל.ח. אין להסתמך על המחשבונים המופיעים בקובץ לצורך ביצוע עסקאות מסוימות או פעולות כלשהן. האמור בהם אינו מהווה תחליף לייעוץ משפטי ו/או ייעוץ של רואה חשבון או יועץ מס.
מטרת המחשבונים היא להוות לכם כלי עזר נוסף, ואיגוד מקצועות הפוסט אינו אחראי בשום אופן לנזקים ו/או הפסדים, העלולים להיגרם כתוצאה מהסתמכות על חישוב שבוצע במחשבונים המופיעים באתר. באחריותכם הבלעדית והמלאה לפנות לייעוץ המקצועי הרלוונטי לעניינכם</t>
  </si>
  <si>
    <t>בשביל מידע מקצועי ומדריכים שונים אתם מוזמנים להיכנס לאתר איגוד העורכים</t>
  </si>
  <si>
    <t>מי שמעוניין ומעונינת להיות שותפים אקטיביים לחזון של ארגון המקדם מקצועיות, מגן על העוסקים במלאכה ומייצר סולידריות ועזרה למאות אנשי מקצוע במישור האישי, הרגשי, המקצועי והחברתי וגם באופן מיידי ועקיף לתעשייה והיצירה הישראלית וליוצרים כולם מוזמן להצטרך לאיגוד כאן:</t>
  </si>
  <si>
    <t>קישור לאתר איגוד העורכים</t>
  </si>
  <si>
    <t>קישור למידע על הוצאות מוכרות</t>
  </si>
  <si>
    <t>אחוז ריבית נומינלית שנתית לחישוב אשראי שאני נותן/ת ללקוח</t>
  </si>
  <si>
    <t>ט.ל.ח. אין להסתמך על המחשבונים המופיעים בקובץ לצורך ביצוע עסקאות מסוימות או פעולות כלשהן. האמור בהם אינו מהווה תחליף לייעוץ משפטי ו/או ייעוץ של רואה חשבון או יועץ מס. המספרים הם לדוגמה בלבד.
מטרת המחשבונים היא להוות לכם כלי עזר נוסף, ואיגוד מקצועות הפוסט אינו אחראי בשום אופן לנזקים ו/או הפסדים, העלולים להיגרם כתוצאה מהסתמכות על חישוב שבוצע במחשבונים המופיעים באתר. באחריותכם הבלעדית והמלאה לפנות לייעוץ המקצועי הרלוונטי לעניינכם</t>
  </si>
  <si>
    <t>ֹ</t>
  </si>
  <si>
    <r>
      <t xml:space="preserve">איגוד העורכים - איגוד מקצועות הפוסט בישראל (ע״ר) - </t>
    </r>
    <r>
      <rPr>
        <sz val="12"/>
        <color rgb="FF2E6D7B"/>
        <rFont val="Calibri"/>
        <family val="2"/>
        <scheme val="minor"/>
      </rPr>
      <t xml:space="preserve">איגוד העוסקים במקצועות הפוסט-פרודקשן, האנימציה וההדמיה. ארגון ערבות הדדית שמקדם מקצועיות ומגן על שכירים, עצמאים ובעלי חברות בתחומי היצירה האודיו-ויזואלית שמח להציע לכם </t>
    </r>
    <r>
      <rPr>
        <b/>
        <sz val="12"/>
        <color rgb="FF2E6D7B"/>
        <rFont val="Calibri"/>
        <family val="2"/>
        <scheme val="minor"/>
      </rPr>
      <t>קובץ שיעזור לכם לחשב את השכר השעתי, היומי והחודשי והשנתי שדרוש לכם כדי לכסות את כל העלויות המקצועיות שלכם.</t>
    </r>
  </si>
  <si>
    <r>
      <t xml:space="preserve">* </t>
    </r>
    <r>
      <rPr>
        <sz val="11"/>
        <color rgb="FF2E6D7B"/>
        <rFont val="Calibri"/>
        <family val="2"/>
        <scheme val="minor"/>
      </rPr>
      <t>במסמך אין התחשבות בהחזרי הוצאה מוכרת שמשתנים בהתאם לסוג ההוצאה, סיווג לפי רשויות המס (עוסק פטור, עוסק מורשה, חברה) ומשתנים נוספים. למידע נוסף על מהי הוצאה מוכרת: </t>
    </r>
  </si>
  <si>
    <t>בשביל למצוא את אנשי ונשות המקצוע הטובים ביותר בפוסט-פרודקשן, אנימציה והדמיה באמצעות מערכת חיפשו נוחה לפי מקצוע והתמחות ושפה כנסו לכאן:</t>
  </si>
  <si>
    <t>קישור לאנשי מקצוע מעולים בתחומי העריכה, האנימציה וההדמיה</t>
  </si>
  <si>
    <t>קישור להצטרפות לאיגוד העורכים</t>
  </si>
  <si>
    <r>
      <t xml:space="preserve">הקובץ נוח לשימוש ומאפשר לכם </t>
    </r>
    <r>
      <rPr>
        <b/>
        <u/>
        <sz val="12"/>
        <color rgb="FF2E6D7B"/>
        <rFont val="Calibri (Body)"/>
      </rPr>
      <t>להזין לתוכו את הנתונים הייחודיים לכם:</t>
    </r>
    <r>
      <rPr>
        <b/>
        <sz val="12"/>
        <color rgb="FF2E6D7B"/>
        <rFont val="Calibri (Body)"/>
      </rPr>
      <t xml:space="preserve"> מספר שעות העבודה היומיות הרצויות, מספר ימי העבודה שאתם מעדיפים, מספר חודשי העבודה בשנה (נטו) ותנאי התשלום </t>
    </r>
  </si>
  <si>
    <t>* ט.ל.ח. אין להסתמך על המחשבונים המופיעים בקובץ לצורך ביצוע עסקאות מסוימות או פעולות כלשהן. האמור בהם אינו מהווה תחליף לייעוץ משפטי ו/או ייעוץ של רואה חשבון או יועץ מס. המספרים הם לדוגמה בלבד.
מטרת המחשבונים היא להוות לכם כלי עזר נוסף, ואיגוד מקצועות הפוסט אינו אחראי בשום אופן לנזקים ו/או הפסדים, העלולים להיגרם כתוצאה מהסתמכות על חישוב שבוצע במחשבונים המופיעים באתר. באחריותכם הבלעדית והמלאה לפנות לייעוץ המקצועי הרלוונטי לעניינכם</t>
  </si>
  <si>
    <t>excelanti10@gmail.com</t>
  </si>
  <si>
    <t>054-7701635</t>
  </si>
  <si>
    <t>הקובץ נבנה ע"י קבוצת אקסלנטי - כשהאקסל עובד במקומך...</t>
  </si>
  <si>
    <t>אם אתם רוצים לייעל את חיי האקסל שלכם, מוזמנים לפנות:</t>
  </si>
  <si>
    <t>excelanti.com</t>
  </si>
  <si>
    <t>נטפליקס/יס/הוט וכד'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</si>
</sst>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 [$₪-40D]\ * #,##0_ ;_ [$₪-40D]\ * \-#,##0_ ;_ [$₪-40D]\ * &quot;-&quot;_ ;_ @_ "/>
    <numFmt numFmtId="165" formatCode="0.0%"/>
  </numFmts>
  <fonts count="32" x14ac:knownFonts="1">
    <font>
      <sz val="11"/>
      <color theme="1"/>
      <name val="Calibri"/>
      <family val="2"/>
      <charset val="177"/>
      <scheme val="minor"/>
    </font>
    <font>
      <sz val="11"/>
      <color theme="1"/>
      <name val="Calibri"/>
      <family val="2"/>
      <charset val="177"/>
      <scheme val="minor"/>
    </font>
    <font>
      <sz val="16"/>
      <color theme="1"/>
      <name val="Calibri"/>
      <family val="2"/>
      <scheme val="minor"/>
    </font>
    <font>
      <sz val="16"/>
      <color rgb="FF002060"/>
      <name val="Calibri"/>
      <family val="2"/>
      <scheme val="minor"/>
    </font>
    <font>
      <b/>
      <u/>
      <sz val="16"/>
      <color rgb="FF002060"/>
      <name val="Calibri"/>
      <family val="2"/>
      <scheme val="minor"/>
    </font>
    <font>
      <b/>
      <u/>
      <sz val="16"/>
      <color theme="1"/>
      <name val="Calibri"/>
      <family val="2"/>
      <scheme val="minor"/>
    </font>
    <font>
      <b/>
      <u/>
      <sz val="16"/>
      <color theme="0"/>
      <name val="Calibri"/>
      <family val="2"/>
      <scheme val="minor"/>
    </font>
    <font>
      <b/>
      <sz val="16"/>
      <color theme="0"/>
      <name val="Calibri"/>
      <family val="2"/>
      <scheme val="minor"/>
    </font>
    <font>
      <b/>
      <u val="singleAccounting"/>
      <sz val="16"/>
      <color rgb="FF5B3317"/>
      <name val="Calibri"/>
      <family val="2"/>
      <scheme val="minor"/>
    </font>
    <font>
      <b/>
      <sz val="18"/>
      <color theme="0"/>
      <name val="Calibri"/>
      <family val="2"/>
      <scheme val="minor"/>
    </font>
    <font>
      <sz val="18"/>
      <color theme="1"/>
      <name val="Calibri"/>
      <family val="2"/>
      <scheme val="minor"/>
    </font>
    <font>
      <sz val="18"/>
      <color rgb="FF6E7680"/>
      <name val="Calibri"/>
      <family val="2"/>
      <scheme val="minor"/>
    </font>
    <font>
      <b/>
      <sz val="16"/>
      <color rgb="FF0F6670"/>
      <name val="Calibri"/>
      <family val="2"/>
      <scheme val="minor"/>
    </font>
    <font>
      <b/>
      <u val="singleAccounting"/>
      <sz val="9"/>
      <color rgb="FF0F6670"/>
      <name val="Calibri"/>
      <family val="2"/>
      <scheme val="minor"/>
    </font>
    <font>
      <b/>
      <sz val="16"/>
      <color rgb="FF1698A6"/>
      <name val="Calibri"/>
      <family val="2"/>
      <scheme val="minor"/>
    </font>
    <font>
      <sz val="16"/>
      <color rgb="FF1698A6"/>
      <name val="Calibri"/>
      <family val="2"/>
      <scheme val="minor"/>
    </font>
    <font>
      <sz val="11"/>
      <color rgb="FF1698A6"/>
      <name val="Calibri"/>
      <family val="2"/>
      <scheme val="minor"/>
    </font>
    <font>
      <b/>
      <sz val="11"/>
      <color rgb="FF0F6670"/>
      <name val="Calibri"/>
      <family val="2"/>
      <scheme val="minor"/>
    </font>
    <font>
      <u/>
      <sz val="11"/>
      <color theme="10"/>
      <name val="Calibri"/>
      <family val="2"/>
      <charset val="177"/>
      <scheme val="minor"/>
    </font>
    <font>
      <b/>
      <sz val="12"/>
      <color rgb="FF2E6D7B"/>
      <name val="Calibri"/>
      <family val="2"/>
      <scheme val="minor"/>
    </font>
    <font>
      <b/>
      <sz val="11"/>
      <color rgb="FF2E6D7B"/>
      <name val="Calibri"/>
      <family val="2"/>
      <scheme val="minor"/>
    </font>
    <font>
      <b/>
      <u/>
      <sz val="11"/>
      <color rgb="FF2E6D7B"/>
      <name val="Calibri"/>
      <family val="2"/>
      <scheme val="minor"/>
    </font>
    <font>
      <b/>
      <u/>
      <sz val="11"/>
      <color rgb="FF7030A0"/>
      <name val="Calibri"/>
      <family val="2"/>
      <scheme val="minor"/>
    </font>
    <font>
      <sz val="12"/>
      <color rgb="FF2E6D7B"/>
      <name val="Calibri"/>
      <family val="2"/>
      <scheme val="minor"/>
    </font>
    <font>
      <sz val="11"/>
      <color rgb="FF2E6D7B"/>
      <name val="Calibri"/>
      <family val="2"/>
      <scheme val="minor"/>
    </font>
    <font>
      <b/>
      <u/>
      <sz val="11"/>
      <color rgb="FF7030A0"/>
      <name val="Calibri (Body)"/>
    </font>
    <font>
      <sz val="11"/>
      <color rgb="FF0F6670"/>
      <name val="Calibri"/>
      <family val="2"/>
      <scheme val="minor"/>
    </font>
    <font>
      <b/>
      <u/>
      <sz val="12"/>
      <color rgb="FF2E6D7B"/>
      <name val="Calibri (Body)"/>
    </font>
    <font>
      <b/>
      <sz val="12"/>
      <color rgb="FF2E6D7B"/>
      <name val="Calibri (Body)"/>
    </font>
    <font>
      <sz val="9"/>
      <color rgb="FF2E6D7B"/>
      <name val="Calibri"/>
      <family val="2"/>
      <scheme val="minor"/>
    </font>
    <font>
      <b/>
      <sz val="8"/>
      <color rgb="FF2E6D7B"/>
      <name val="Calibri"/>
      <family val="2"/>
      <scheme val="minor"/>
    </font>
    <font>
      <b/>
      <u/>
      <sz val="8"/>
      <color rgb="FF7030A0"/>
      <name val="Calibri (Body)"/>
    </font>
  </fonts>
  <fills count="4">
    <fill>
      <patternFill patternType="none"/>
    </fill>
    <fill>
      <patternFill patternType="gray125"/>
    </fill>
    <fill>
      <patternFill patternType="solid">
        <fgColor rgb="FF0F6670"/>
        <bgColor indexed="64"/>
      </patternFill>
    </fill>
    <fill>
      <patternFill patternType="solid">
        <fgColor rgb="FF1698A6"/>
        <bgColor indexed="64"/>
      </patternFill>
    </fill>
  </fills>
  <borders count="5">
    <border>
      <left/>
      <right/>
      <top/>
      <bottom/>
      <diagonal/>
    </border>
    <border>
      <left/>
      <right/>
      <top/>
      <bottom style="slantDashDot">
        <color rgb="FF0F6670"/>
      </bottom>
      <diagonal/>
    </border>
    <border>
      <left/>
      <right/>
      <top style="slantDashDot">
        <color rgb="FF0F6670"/>
      </top>
      <bottom style="slantDashDot">
        <color rgb="FF0F6670"/>
      </bottom>
      <diagonal/>
    </border>
    <border>
      <left style="slantDashDot">
        <color rgb="FF0F6670"/>
      </left>
      <right/>
      <top style="slantDashDot">
        <color rgb="FF0F6670"/>
      </top>
      <bottom style="slantDashDot">
        <color rgb="FF0F6670"/>
      </bottom>
      <diagonal/>
    </border>
    <border>
      <left/>
      <right style="slantDashDot">
        <color rgb="FF0F6670"/>
      </right>
      <top style="slantDashDot">
        <color rgb="FF0F6670"/>
      </top>
      <bottom style="slantDashDot">
        <color rgb="FF0F667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cellStyleXfs>
  <cellXfs count="53">
    <xf numFmtId="0" fontId="0" fillId="0" borderId="0" xfId="0"/>
    <xf numFmtId="0" fontId="0" fillId="0" borderId="0" xfId="0" applyProtection="1">
      <protection locked="0"/>
    </xf>
    <xf numFmtId="0" fontId="2" fillId="0" borderId="0" xfId="0" applyFont="1" applyAlignment="1" applyProtection="1">
      <alignment horizontal="right" vertical="center" wrapText="1"/>
      <protection locked="0"/>
    </xf>
    <xf numFmtId="164" fontId="3" fillId="0" borderId="0" xfId="0" applyNumberFormat="1" applyFont="1" applyAlignment="1" applyProtection="1">
      <alignment vertical="center" wrapText="1"/>
      <protection locked="0"/>
    </xf>
    <xf numFmtId="0" fontId="2" fillId="0" borderId="0" xfId="0" applyFont="1" applyAlignment="1" applyProtection="1">
      <alignment vertical="center" wrapText="1"/>
      <protection locked="0"/>
    </xf>
    <xf numFmtId="0" fontId="10" fillId="0" borderId="0" xfId="0" applyFont="1" applyProtection="1">
      <protection locked="0"/>
    </xf>
    <xf numFmtId="0" fontId="11" fillId="0" borderId="0" xfId="0" applyFont="1" applyAlignment="1" applyProtection="1">
      <alignment vertical="center"/>
      <protection locked="0"/>
    </xf>
    <xf numFmtId="0" fontId="10" fillId="0" borderId="0" xfId="0" applyFont="1" applyAlignment="1" applyProtection="1">
      <alignment vertical="center" wrapText="1"/>
      <protection locked="0"/>
    </xf>
    <xf numFmtId="164" fontId="3" fillId="0" borderId="0" xfId="1" applyNumberFormat="1"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164" fontId="5" fillId="0" borderId="0" xfId="0" applyNumberFormat="1" applyFont="1" applyAlignment="1" applyProtection="1">
      <alignment vertical="center" wrapText="1"/>
      <protection locked="0"/>
    </xf>
    <xf numFmtId="0" fontId="7" fillId="0" borderId="0" xfId="0" applyFont="1" applyAlignment="1" applyProtection="1">
      <alignment vertical="center" wrapText="1"/>
      <protection locked="0"/>
    </xf>
    <xf numFmtId="0" fontId="6" fillId="2" borderId="0" xfId="0" applyFont="1" applyFill="1" applyAlignment="1" applyProtection="1">
      <alignment horizontal="center" vertical="center" wrapText="1"/>
      <protection locked="0"/>
    </xf>
    <xf numFmtId="164" fontId="12" fillId="0" borderId="0" xfId="0" applyNumberFormat="1"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164" fontId="12" fillId="0" borderId="1" xfId="1" applyNumberFormat="1" applyFont="1" applyBorder="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right" vertical="center" wrapText="1"/>
      <protection locked="0"/>
    </xf>
    <xf numFmtId="0" fontId="6" fillId="3" borderId="0" xfId="0" applyFont="1" applyFill="1" applyAlignment="1" applyProtection="1">
      <alignment vertical="center" wrapText="1"/>
      <protection locked="0"/>
    </xf>
    <xf numFmtId="0" fontId="14" fillId="0" borderId="0" xfId="0" applyFont="1" applyAlignment="1" applyProtection="1">
      <alignment horizontal="center" vertical="center" wrapText="1"/>
      <protection locked="0"/>
    </xf>
    <xf numFmtId="164" fontId="14" fillId="0" borderId="1" xfId="0" applyNumberFormat="1" applyFont="1" applyBorder="1" applyAlignment="1" applyProtection="1">
      <alignment horizontal="right" vertical="center" wrapText="1"/>
      <protection locked="0"/>
    </xf>
    <xf numFmtId="164" fontId="14" fillId="0" borderId="2" xfId="0" applyNumberFormat="1" applyFont="1" applyBorder="1" applyAlignment="1" applyProtection="1">
      <alignment horizontal="right" vertical="center" wrapText="1"/>
      <protection locked="0"/>
    </xf>
    <xf numFmtId="0" fontId="14" fillId="0" borderId="0" xfId="0" applyFont="1" applyAlignment="1" applyProtection="1">
      <alignment horizontal="right" vertical="center" wrapText="1"/>
      <protection locked="0"/>
    </xf>
    <xf numFmtId="165" fontId="14" fillId="0" borderId="0" xfId="2" applyNumberFormat="1" applyFont="1" applyAlignment="1" applyProtection="1">
      <alignment vertical="center" wrapText="1"/>
      <protection locked="0"/>
    </xf>
    <xf numFmtId="0" fontId="15" fillId="0" borderId="0" xfId="0" applyFont="1" applyAlignment="1" applyProtection="1">
      <alignment horizontal="center" vertical="center" wrapText="1"/>
      <protection locked="0"/>
    </xf>
    <xf numFmtId="0" fontId="15" fillId="0" borderId="0" xfId="0" applyFont="1" applyAlignment="1" applyProtection="1">
      <alignment vertical="center" wrapText="1"/>
      <protection locked="0"/>
    </xf>
    <xf numFmtId="0" fontId="16" fillId="0" borderId="0" xfId="0" applyFont="1" applyProtection="1">
      <protection locked="0"/>
    </xf>
    <xf numFmtId="0" fontId="14" fillId="0" borderId="1" xfId="0" applyFont="1" applyBorder="1" applyAlignment="1" applyProtection="1">
      <alignment horizontal="center" vertical="center" wrapText="1"/>
      <protection locked="0"/>
    </xf>
    <xf numFmtId="0" fontId="17" fillId="0" borderId="0" xfId="0" applyFont="1" applyAlignment="1" applyProtection="1">
      <alignment horizontal="right" vertical="center" wrapText="1"/>
      <protection locked="0"/>
    </xf>
    <xf numFmtId="0" fontId="17" fillId="0" borderId="0" xfId="0" applyFont="1" applyAlignment="1" applyProtection="1">
      <alignment horizontal="right" vertical="center"/>
      <protection locked="0"/>
    </xf>
    <xf numFmtId="0" fontId="12" fillId="0" borderId="0" xfId="0" applyFont="1" applyAlignment="1" applyProtection="1">
      <alignment horizontal="right" vertical="center" wrapText="1"/>
      <protection locked="0"/>
    </xf>
    <xf numFmtId="0" fontId="19" fillId="0" borderId="0" xfId="0" applyFont="1" applyAlignment="1">
      <alignment vertical="center" wrapText="1"/>
    </xf>
    <xf numFmtId="0" fontId="20" fillId="0" borderId="0" xfId="0" applyFont="1"/>
    <xf numFmtId="0" fontId="20" fillId="0" borderId="0" xfId="0" applyFont="1" applyAlignment="1">
      <alignment horizontal="right" wrapText="1" readingOrder="2"/>
    </xf>
    <xf numFmtId="0" fontId="22" fillId="0" borderId="0" xfId="3" applyFont="1" applyAlignment="1" applyProtection="1">
      <alignment horizontal="left" vertical="center" wrapText="1"/>
    </xf>
    <xf numFmtId="0" fontId="24" fillId="0" borderId="0" xfId="0" applyFont="1"/>
    <xf numFmtId="0" fontId="21" fillId="0" borderId="0" xfId="3" applyFont="1" applyAlignment="1" applyProtection="1">
      <alignment horizontal="center" vertical="center" wrapText="1"/>
    </xf>
    <xf numFmtId="0" fontId="24" fillId="0" borderId="0" xfId="0" applyFont="1" applyAlignment="1">
      <alignment wrapText="1"/>
    </xf>
    <xf numFmtId="0" fontId="25" fillId="0" borderId="0" xfId="3" applyFont="1" applyAlignment="1" applyProtection="1">
      <alignment horizontal="left"/>
    </xf>
    <xf numFmtId="0" fontId="26" fillId="0" borderId="0" xfId="0" applyFont="1" applyAlignment="1">
      <alignment horizontal="right" vertical="center" wrapText="1" readingOrder="2"/>
    </xf>
    <xf numFmtId="164" fontId="14" fillId="0" borderId="1" xfId="0" applyNumberFormat="1" applyFont="1" applyBorder="1" applyAlignment="1">
      <alignment vertical="center" wrapText="1"/>
    </xf>
    <xf numFmtId="164" fontId="6" fillId="2" borderId="0" xfId="0" applyNumberFormat="1" applyFont="1" applyFill="1" applyAlignment="1">
      <alignment vertical="center" wrapText="1"/>
    </xf>
    <xf numFmtId="164" fontId="14" fillId="0" borderId="2" xfId="0" applyNumberFormat="1" applyFont="1" applyBorder="1" applyAlignment="1">
      <alignment vertical="center" wrapText="1"/>
    </xf>
    <xf numFmtId="0" fontId="29" fillId="0" borderId="0" xfId="0" applyFont="1"/>
    <xf numFmtId="0" fontId="30" fillId="0" borderId="0" xfId="0" applyFont="1"/>
    <xf numFmtId="0" fontId="31" fillId="0" borderId="0" xfId="3" applyFont="1" applyAlignment="1" applyProtection="1">
      <alignment horizontal="left"/>
    </xf>
    <xf numFmtId="164" fontId="14" fillId="0" borderId="3" xfId="0" applyNumberFormat="1" applyFont="1" applyBorder="1" applyAlignment="1" applyProtection="1">
      <alignment horizontal="center" vertical="center" wrapText="1"/>
      <protection locked="0"/>
    </xf>
    <xf numFmtId="164" fontId="14" fillId="0" borderId="2" xfId="0" applyNumberFormat="1" applyFont="1" applyBorder="1" applyAlignment="1" applyProtection="1">
      <alignment horizontal="center" vertical="center" wrapText="1"/>
      <protection locked="0"/>
    </xf>
    <xf numFmtId="164" fontId="14" fillId="0" borderId="4" xfId="0" applyNumberFormat="1" applyFont="1" applyBorder="1" applyAlignment="1" applyProtection="1">
      <alignment horizontal="center" vertical="center" wrapText="1"/>
      <protection locked="0"/>
    </xf>
    <xf numFmtId="0" fontId="17" fillId="0" borderId="0" xfId="0" applyFont="1" applyAlignment="1">
      <alignment horizontal="right" vertical="center" wrapText="1"/>
    </xf>
    <xf numFmtId="0" fontId="9" fillId="2" borderId="0" xfId="0" applyFont="1" applyFill="1" applyAlignment="1" applyProtection="1">
      <alignment horizontal="center" vertical="center" wrapText="1"/>
      <protection locked="0"/>
    </xf>
  </cellXfs>
  <cellStyles count="4">
    <cellStyle name="Currency" xfId="1" builtinId="4"/>
    <cellStyle name="Hyperlink" xfId="3" builtinId="8"/>
    <cellStyle name="Normal" xfId="0" builtinId="0"/>
    <cellStyle name="Per cent" xfId="2" builtinId="5"/>
  </cellStyles>
  <dxfs count="0"/>
  <tableStyles count="0" defaultTableStyle="TableStyleMedium2" defaultPivotStyle="PivotStyleLight16"/>
  <colors>
    <mruColors>
      <color rgb="FF2E6D7B"/>
      <color rgb="FF0F6670"/>
      <color rgb="FF1698A6"/>
      <color rgb="FF1D7A9E"/>
      <color rgb="FF79BDE8"/>
      <color rgb="FF5B3317"/>
      <color rgb="FF45A4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editors.org.il/" TargetMode="External"/><Relationship Id="rId4"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1383328</xdr:colOff>
      <xdr:row>30</xdr:row>
      <xdr:rowOff>68580</xdr:rowOff>
    </xdr:from>
    <xdr:to>
      <xdr:col>1</xdr:col>
      <xdr:colOff>4914900</xdr:colOff>
      <xdr:row>64</xdr:row>
      <xdr:rowOff>122348</xdr:rowOff>
    </xdr:to>
    <xdr:pic>
      <xdr:nvPicPr>
        <xdr:cNvPr id="3" name="תמונה 2">
          <a:hlinkClick xmlns:r="http://schemas.openxmlformats.org/officeDocument/2006/relationships" r:id="rId1"/>
          <a:extLst>
            <a:ext uri="{FF2B5EF4-FFF2-40B4-BE49-F238E27FC236}">
              <a16:creationId xmlns:a16="http://schemas.microsoft.com/office/drawing/2014/main" id="{DADB6CB7-F11A-CDAC-36EB-44CA7784BC73}"/>
            </a:ext>
          </a:extLst>
        </xdr:cNvPr>
        <xdr:cNvPicPr>
          <a:picLocks noChangeAspect="1"/>
        </xdr:cNvPicPr>
      </xdr:nvPicPr>
      <xdr:blipFill>
        <a:blip xmlns:r="http://schemas.openxmlformats.org/officeDocument/2006/relationships" r:embed="rId2" cstate="print">
          <a:alphaModFix/>
          <a:extLst>
            <a:ext uri="{28A0092B-C50C-407E-A947-70E740481C1C}">
              <a14:useLocalDpi xmlns:a14="http://schemas.microsoft.com/office/drawing/2010/main" val="0"/>
            </a:ext>
          </a:extLst>
        </a:blip>
        <a:stretch>
          <a:fillRect/>
        </a:stretch>
      </xdr:blipFill>
      <xdr:spPr>
        <a:xfrm>
          <a:off x="10986470280" y="6339840"/>
          <a:ext cx="3531572" cy="6012608"/>
        </a:xfrm>
        <a:prstGeom prst="rect">
          <a:avLst/>
        </a:prstGeom>
      </xdr:spPr>
    </xdr:pic>
    <xdr:clientData/>
  </xdr:twoCellAnchor>
  <xdr:twoCellAnchor editAs="oneCell">
    <xdr:from>
      <xdr:col>1</xdr:col>
      <xdr:colOff>1375708</xdr:colOff>
      <xdr:row>0</xdr:row>
      <xdr:rowOff>167640</xdr:rowOff>
    </xdr:from>
    <xdr:to>
      <xdr:col>1</xdr:col>
      <xdr:colOff>4339888</xdr:colOff>
      <xdr:row>8</xdr:row>
      <xdr:rowOff>146687</xdr:rowOff>
    </xdr:to>
    <xdr:pic>
      <xdr:nvPicPr>
        <xdr:cNvPr id="4" name="תמונה 3">
          <a:hlinkClick xmlns:r="http://schemas.openxmlformats.org/officeDocument/2006/relationships" r:id="rId1"/>
          <a:extLst>
            <a:ext uri="{FF2B5EF4-FFF2-40B4-BE49-F238E27FC236}">
              <a16:creationId xmlns:a16="http://schemas.microsoft.com/office/drawing/2014/main" id="{72C0F5EB-396A-3116-835D-17832E385CB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87045292" y="167640"/>
          <a:ext cx="2964180" cy="1381127"/>
        </a:xfrm>
        <a:prstGeom prst="rect">
          <a:avLst/>
        </a:prstGeom>
      </xdr:spPr>
    </xdr:pic>
    <xdr:clientData/>
  </xdr:twoCellAnchor>
  <xdr:twoCellAnchor editAs="oneCell">
    <xdr:from>
      <xdr:col>3</xdr:col>
      <xdr:colOff>15572</xdr:colOff>
      <xdr:row>29</xdr:row>
      <xdr:rowOff>108857</xdr:rowOff>
    </xdr:from>
    <xdr:to>
      <xdr:col>4</xdr:col>
      <xdr:colOff>467738</xdr:colOff>
      <xdr:row>32</xdr:row>
      <xdr:rowOff>26320</xdr:rowOff>
    </xdr:to>
    <xdr:pic>
      <xdr:nvPicPr>
        <xdr:cNvPr id="7" name="תמונה 6">
          <a:extLst>
            <a:ext uri="{FF2B5EF4-FFF2-40B4-BE49-F238E27FC236}">
              <a16:creationId xmlns:a16="http://schemas.microsoft.com/office/drawing/2014/main" id="{AAAD29A8-78D2-7FF0-5F89-2137C8F86C0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95192262" y="7789333"/>
          <a:ext cx="1123452" cy="44360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bit.ly/3UWAAGv" TargetMode="External"/><Relationship Id="rId7" Type="http://schemas.openxmlformats.org/officeDocument/2006/relationships/printerSettings" Target="../printerSettings/printerSettings1.bin"/><Relationship Id="rId2" Type="http://schemas.openxmlformats.org/officeDocument/2006/relationships/hyperlink" Target="https://bit.ly/2T5oiOg" TargetMode="External"/><Relationship Id="rId1" Type="http://schemas.openxmlformats.org/officeDocument/2006/relationships/hyperlink" Target="https://bit.ly/2OdrN2J" TargetMode="External"/><Relationship Id="rId6" Type="http://schemas.openxmlformats.org/officeDocument/2006/relationships/hyperlink" Target="https://www.maior.co.il/excelanti-2/" TargetMode="External"/><Relationship Id="rId5" Type="http://schemas.openxmlformats.org/officeDocument/2006/relationships/hyperlink" Target="mailto:excelanti10@gmail.com" TargetMode="External"/><Relationship Id="rId4" Type="http://schemas.openxmlformats.org/officeDocument/2006/relationships/hyperlink" Target="https://bit.ly/3o7CyT7"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30800-A2F9-405C-95EB-AE9F7AC53629}">
  <sheetPr codeName="גיליון1">
    <tabColor rgb="FF1698A6"/>
    <pageSetUpPr fitToPage="1"/>
  </sheetPr>
  <dimension ref="A12:F38"/>
  <sheetViews>
    <sheetView showGridLines="0" rightToLeft="1" zoomScale="126" zoomScaleNormal="126" workbookViewId="0">
      <selection activeCell="B17" sqref="B17"/>
    </sheetView>
  </sheetViews>
  <sheetFormatPr baseColWidth="10" defaultColWidth="8.83203125" defaultRowHeight="15" x14ac:dyDescent="0.2"/>
  <cols>
    <col min="1" max="1" width="8.83203125" style="34"/>
    <col min="2" max="2" width="82.33203125" style="34" customWidth="1"/>
    <col min="3" max="16384" width="8.83203125" style="34"/>
  </cols>
  <sheetData>
    <row r="12" spans="2:2" ht="68" x14ac:dyDescent="0.2">
      <c r="B12" s="33" t="s">
        <v>106</v>
      </c>
    </row>
    <row r="13" spans="2:2" ht="16" x14ac:dyDescent="0.2">
      <c r="B13" s="33"/>
    </row>
    <row r="14" spans="2:2" ht="34" x14ac:dyDescent="0.2">
      <c r="B14" s="33" t="s">
        <v>111</v>
      </c>
    </row>
    <row r="15" spans="2:2" ht="16" x14ac:dyDescent="0.2">
      <c r="B15" s="33"/>
    </row>
    <row r="16" spans="2:2" ht="32" x14ac:dyDescent="0.2">
      <c r="B16" s="35" t="s">
        <v>107</v>
      </c>
    </row>
    <row r="17" spans="1:6" ht="16" x14ac:dyDescent="0.2">
      <c r="B17" s="36" t="s">
        <v>102</v>
      </c>
    </row>
    <row r="18" spans="1:6" x14ac:dyDescent="0.2">
      <c r="A18" s="34" t="s">
        <v>105</v>
      </c>
    </row>
    <row r="19" spans="1:6" x14ac:dyDescent="0.2">
      <c r="B19" s="37" t="s">
        <v>99</v>
      </c>
    </row>
    <row r="20" spans="1:6" ht="16" x14ac:dyDescent="0.2">
      <c r="B20" s="36" t="s">
        <v>101</v>
      </c>
    </row>
    <row r="21" spans="1:6" x14ac:dyDescent="0.2">
      <c r="B21" s="38"/>
    </row>
    <row r="22" spans="1:6" ht="32" x14ac:dyDescent="0.2">
      <c r="B22" s="39" t="s">
        <v>108</v>
      </c>
    </row>
    <row r="23" spans="1:6" ht="16" x14ac:dyDescent="0.2">
      <c r="B23" s="36" t="s">
        <v>109</v>
      </c>
    </row>
    <row r="26" spans="1:6" ht="48" x14ac:dyDescent="0.2">
      <c r="B26" s="39" t="s">
        <v>100</v>
      </c>
    </row>
    <row r="27" spans="1:6" x14ac:dyDescent="0.2">
      <c r="B27" s="40" t="s">
        <v>110</v>
      </c>
    </row>
    <row r="28" spans="1:6" x14ac:dyDescent="0.2">
      <c r="B28" s="40"/>
    </row>
    <row r="29" spans="1:6" ht="78" customHeight="1" x14ac:dyDescent="0.2">
      <c r="B29" s="41" t="s">
        <v>112</v>
      </c>
      <c r="C29" s="41"/>
      <c r="D29" s="41"/>
      <c r="E29" s="41"/>
      <c r="F29" s="41"/>
    </row>
    <row r="33" spans="3:5" x14ac:dyDescent="0.2">
      <c r="C33" s="45" t="s">
        <v>115</v>
      </c>
    </row>
    <row r="34" spans="3:5" x14ac:dyDescent="0.2">
      <c r="C34" s="45" t="s">
        <v>116</v>
      </c>
    </row>
    <row r="35" spans="3:5" x14ac:dyDescent="0.2">
      <c r="C35" s="46" t="s">
        <v>114</v>
      </c>
      <c r="E35" s="47" t="s">
        <v>117</v>
      </c>
    </row>
    <row r="36" spans="3:5" x14ac:dyDescent="0.2">
      <c r="C36" s="45"/>
      <c r="E36" s="47" t="s">
        <v>113</v>
      </c>
    </row>
    <row r="38" spans="3:5" x14ac:dyDescent="0.2">
      <c r="C38" s="45"/>
    </row>
  </sheetData>
  <sheetProtection algorithmName="SHA-512" hashValue="LFyLnmapBK9yk1FzgqNxSdodIdmUIJzDQYZlqVD4e6YU9iTclK/4enILCTbaczqH5x5nm3aTUd2C5m1zyFjPdQ==" saltValue="DyyAJLVHYf34eOPoXdFpmQ==" spinCount="100000" sheet="1" objects="1" scenarios="1"/>
  <hyperlinks>
    <hyperlink ref="B20" r:id="rId1" xr:uid="{76962A6A-EBF2-4962-BF5F-C9AE1199CC48}"/>
    <hyperlink ref="B23" r:id="rId2" display="קישור לאנשי מקצוע מעולים" xr:uid="{212D31E8-40D6-41A3-9616-49FAB78D3EDC}"/>
    <hyperlink ref="B17" r:id="rId3" xr:uid="{10612B12-05E6-4CA7-ADC4-DC5E32DFBE86}"/>
    <hyperlink ref="B27" r:id="rId4" display="קישור להצטרפות אלינו" xr:uid="{6072FB41-6052-49C4-AA85-F2DB0C494BC1}"/>
    <hyperlink ref="E36" r:id="rId5" xr:uid="{1B048EF7-0F3F-45AE-80D7-FF5B4C94C0D1}"/>
    <hyperlink ref="E35" r:id="rId6" xr:uid="{6248A5E0-C189-4734-BBB9-639A5FEB01C9}"/>
  </hyperlinks>
  <pageMargins left="0.7" right="0.7" top="0.75" bottom="0.75" header="0.3" footer="0.3"/>
  <pageSetup paperSize="9" scale="63"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896E4-DA69-42DC-8031-9CB84E81C69A}">
  <sheetPr codeName="גיליון2">
    <tabColor rgb="FF0F6670"/>
  </sheetPr>
  <dimension ref="B2:I152"/>
  <sheetViews>
    <sheetView showGridLines="0" rightToLeft="1" tabSelected="1" view="pageBreakPreview" topLeftCell="A99" zoomScale="172" zoomScaleNormal="91" zoomScaleSheetLayoutView="172" workbookViewId="0">
      <selection activeCell="C152" sqref="C152"/>
    </sheetView>
  </sheetViews>
  <sheetFormatPr baseColWidth="10" defaultColWidth="8.83203125" defaultRowHeight="21" x14ac:dyDescent="0.2"/>
  <cols>
    <col min="1" max="1" width="3.1640625" style="4" customWidth="1"/>
    <col min="2" max="2" width="51.5" style="2" customWidth="1"/>
    <col min="3" max="3" width="16.5" style="3" customWidth="1"/>
    <col min="4" max="4" width="16.5" style="9" customWidth="1"/>
    <col min="5" max="5" width="16.5" style="10" customWidth="1"/>
    <col min="6" max="6" width="16.5" style="4" customWidth="1"/>
    <col min="7" max="8" width="16.5" style="1" customWidth="1"/>
    <col min="9" max="9" width="16.5" style="4" customWidth="1"/>
    <col min="10" max="10" width="23.83203125" style="4" customWidth="1"/>
    <col min="11" max="12" width="16.5" style="4" customWidth="1"/>
    <col min="13" max="13" width="2.83203125" style="4" customWidth="1"/>
    <col min="14" max="14" width="21.1640625" style="4" customWidth="1"/>
    <col min="15" max="20" width="22.33203125" style="4" customWidth="1"/>
    <col min="21" max="16384" width="8.83203125" style="4"/>
  </cols>
  <sheetData>
    <row r="2" spans="2:9" s="32" customFormat="1" ht="63" customHeight="1" x14ac:dyDescent="0.2">
      <c r="B2" s="51" t="s">
        <v>104</v>
      </c>
      <c r="C2" s="51"/>
      <c r="D2" s="51"/>
      <c r="E2" s="51"/>
      <c r="F2" s="51"/>
      <c r="G2" s="31"/>
      <c r="H2" s="31"/>
    </row>
    <row r="3" spans="2:9" x14ac:dyDescent="0.2">
      <c r="D3" s="1"/>
      <c r="E3" s="1"/>
      <c r="F3" s="1"/>
    </row>
    <row r="4" spans="2:9" s="7" customFormat="1" ht="37.25" customHeight="1" x14ac:dyDescent="0.3">
      <c r="B4" s="52" t="s">
        <v>96</v>
      </c>
      <c r="C4" s="52"/>
      <c r="D4" s="52"/>
      <c r="E4" s="52"/>
      <c r="F4" s="52"/>
      <c r="G4" s="5"/>
      <c r="H4" s="5"/>
      <c r="I4" s="6"/>
    </row>
    <row r="5" spans="2:9" x14ac:dyDescent="0.2">
      <c r="D5" s="1"/>
      <c r="E5" s="1"/>
      <c r="F5" s="1"/>
    </row>
    <row r="6" spans="2:9" ht="44" x14ac:dyDescent="0.2">
      <c r="B6" s="20" t="s">
        <v>20</v>
      </c>
      <c r="C6" s="15" t="s">
        <v>97</v>
      </c>
      <c r="D6" s="16" t="s">
        <v>74</v>
      </c>
      <c r="E6" s="21" t="s">
        <v>75</v>
      </c>
      <c r="F6" s="21" t="s">
        <v>76</v>
      </c>
    </row>
    <row r="7" spans="2:9" ht="23" thickBot="1" x14ac:dyDescent="0.25">
      <c r="B7" s="19" t="s">
        <v>47</v>
      </c>
      <c r="C7" s="17">
        <v>5000</v>
      </c>
      <c r="D7" s="18">
        <v>12</v>
      </c>
      <c r="E7" s="42">
        <f>C7/D7</f>
        <v>416.66666666666669</v>
      </c>
      <c r="F7" s="42">
        <f>E7*12</f>
        <v>5000</v>
      </c>
    </row>
    <row r="8" spans="2:9" ht="23" thickBot="1" x14ac:dyDescent="0.25">
      <c r="B8" s="19" t="s">
        <v>21</v>
      </c>
      <c r="C8" s="17">
        <v>7200</v>
      </c>
      <c r="D8" s="18">
        <v>12</v>
      </c>
      <c r="E8" s="42">
        <f>C8/D8</f>
        <v>600</v>
      </c>
      <c r="F8" s="42">
        <f t="shared" ref="F8" si="0">E8*12</f>
        <v>7200</v>
      </c>
    </row>
    <row r="9" spans="2:9" ht="22" x14ac:dyDescent="0.2">
      <c r="C9" s="8"/>
      <c r="D9" s="14" t="s">
        <v>48</v>
      </c>
      <c r="E9" s="43">
        <f>SUM(E7:E8)</f>
        <v>1016.6666666666667</v>
      </c>
      <c r="F9" s="43">
        <f>SUM(F7:F8)</f>
        <v>12200</v>
      </c>
    </row>
    <row r="10" spans="2:9" ht="22" x14ac:dyDescent="0.2">
      <c r="C10" s="8"/>
      <c r="D10" s="9" t="s">
        <v>69</v>
      </c>
    </row>
    <row r="11" spans="2:9" x14ac:dyDescent="0.2">
      <c r="C11" s="8"/>
    </row>
    <row r="12" spans="2:9" x14ac:dyDescent="0.2">
      <c r="C12" s="8"/>
    </row>
    <row r="13" spans="2:9" ht="44" x14ac:dyDescent="0.2">
      <c r="B13" s="20" t="s">
        <v>8</v>
      </c>
      <c r="C13" s="15" t="s">
        <v>84</v>
      </c>
      <c r="D13" s="16" t="s">
        <v>74</v>
      </c>
      <c r="E13" s="21" t="s">
        <v>75</v>
      </c>
      <c r="F13" s="21" t="s">
        <v>76</v>
      </c>
    </row>
    <row r="14" spans="2:9" ht="23" thickBot="1" x14ac:dyDescent="0.25">
      <c r="B14" s="19" t="s">
        <v>78</v>
      </c>
      <c r="C14" s="17">
        <v>10000</v>
      </c>
      <c r="D14" s="18">
        <v>36</v>
      </c>
      <c r="E14" s="42">
        <f t="shared" ref="E14:E22" si="1">IF(D14="","",C14/D14)</f>
        <v>277.77777777777777</v>
      </c>
      <c r="F14" s="42">
        <f t="shared" ref="F14:F22" si="2">IF(D14="","",E14*12)</f>
        <v>3333.333333333333</v>
      </c>
    </row>
    <row r="15" spans="2:9" ht="23" thickBot="1" x14ac:dyDescent="0.25">
      <c r="B15" s="19" t="s">
        <v>79</v>
      </c>
      <c r="C15" s="17">
        <v>3000</v>
      </c>
      <c r="D15" s="18">
        <v>36</v>
      </c>
      <c r="E15" s="42">
        <f t="shared" si="1"/>
        <v>83.333333333333329</v>
      </c>
      <c r="F15" s="42">
        <f t="shared" si="2"/>
        <v>1000</v>
      </c>
    </row>
    <row r="16" spans="2:9" ht="23" thickBot="1" x14ac:dyDescent="0.25">
      <c r="B16" s="19" t="s">
        <v>80</v>
      </c>
      <c r="C16" s="17">
        <v>50</v>
      </c>
      <c r="D16" s="18">
        <v>1</v>
      </c>
      <c r="E16" s="42">
        <f t="shared" si="1"/>
        <v>50</v>
      </c>
      <c r="F16" s="42">
        <f t="shared" si="2"/>
        <v>600</v>
      </c>
    </row>
    <row r="17" spans="2:6" ht="23" thickBot="1" x14ac:dyDescent="0.25">
      <c r="B17" s="19" t="s">
        <v>34</v>
      </c>
      <c r="C17" s="17">
        <v>2400</v>
      </c>
      <c r="D17" s="18">
        <v>12</v>
      </c>
      <c r="E17" s="42">
        <f t="shared" si="1"/>
        <v>200</v>
      </c>
      <c r="F17" s="42">
        <f t="shared" si="2"/>
        <v>2400</v>
      </c>
    </row>
    <row r="18" spans="2:6" ht="23" thickBot="1" x14ac:dyDescent="0.25">
      <c r="B18" s="19" t="s">
        <v>35</v>
      </c>
      <c r="C18" s="17">
        <v>1200</v>
      </c>
      <c r="D18" s="18">
        <v>12</v>
      </c>
      <c r="E18" s="42">
        <f t="shared" si="1"/>
        <v>100</v>
      </c>
      <c r="F18" s="42">
        <f t="shared" si="2"/>
        <v>1200</v>
      </c>
    </row>
    <row r="19" spans="2:6" ht="23" thickBot="1" x14ac:dyDescent="0.25">
      <c r="B19" s="19" t="s">
        <v>12</v>
      </c>
      <c r="C19" s="17">
        <v>50</v>
      </c>
      <c r="D19" s="18">
        <v>1</v>
      </c>
      <c r="E19" s="42">
        <f t="shared" si="1"/>
        <v>50</v>
      </c>
      <c r="F19" s="42">
        <f t="shared" si="2"/>
        <v>600</v>
      </c>
    </row>
    <row r="20" spans="2:6" ht="23" thickBot="1" x14ac:dyDescent="0.25">
      <c r="B20" s="19" t="s">
        <v>77</v>
      </c>
      <c r="C20" s="17"/>
      <c r="D20" s="18"/>
      <c r="E20" s="42" t="str">
        <f t="shared" si="1"/>
        <v/>
      </c>
      <c r="F20" s="42" t="str">
        <f t="shared" si="2"/>
        <v/>
      </c>
    </row>
    <row r="21" spans="2:6" ht="23" thickBot="1" x14ac:dyDescent="0.25">
      <c r="B21" s="19" t="s">
        <v>77</v>
      </c>
      <c r="C21" s="17"/>
      <c r="D21" s="18"/>
      <c r="E21" s="42" t="str">
        <f t="shared" si="1"/>
        <v/>
      </c>
      <c r="F21" s="42" t="str">
        <f t="shared" si="2"/>
        <v/>
      </c>
    </row>
    <row r="22" spans="2:6" ht="23" thickBot="1" x14ac:dyDescent="0.25">
      <c r="B22" s="19" t="s">
        <v>77</v>
      </c>
      <c r="C22" s="17"/>
      <c r="D22" s="18"/>
      <c r="E22" s="42" t="str">
        <f t="shared" si="1"/>
        <v/>
      </c>
      <c r="F22" s="42" t="str">
        <f t="shared" si="2"/>
        <v/>
      </c>
    </row>
    <row r="23" spans="2:6" ht="42" customHeight="1" x14ac:dyDescent="0.2">
      <c r="C23" s="8"/>
      <c r="D23" s="14" t="s">
        <v>49</v>
      </c>
      <c r="E23" s="43">
        <f>SUM(E14:E22)</f>
        <v>761.11111111111109</v>
      </c>
      <c r="F23" s="43">
        <f>SUM(F14:F22)</f>
        <v>9133.3333333333321</v>
      </c>
    </row>
    <row r="24" spans="2:6" x14ac:dyDescent="0.2">
      <c r="D24" s="11"/>
      <c r="E24" s="12"/>
      <c r="F24" s="12"/>
    </row>
    <row r="25" spans="2:6" ht="44" x14ac:dyDescent="0.2">
      <c r="B25" s="20" t="s">
        <v>25</v>
      </c>
      <c r="C25" s="15" t="s">
        <v>84</v>
      </c>
      <c r="D25" s="16" t="s">
        <v>74</v>
      </c>
      <c r="E25" s="21" t="s">
        <v>75</v>
      </c>
      <c r="F25" s="21" t="s">
        <v>76</v>
      </c>
    </row>
    <row r="26" spans="2:6" ht="23" thickBot="1" x14ac:dyDescent="0.25">
      <c r="B26" s="19" t="s">
        <v>24</v>
      </c>
      <c r="C26" s="17">
        <v>70</v>
      </c>
      <c r="D26" s="18">
        <v>1</v>
      </c>
      <c r="E26" s="42">
        <f t="shared" ref="E26:E34" si="3">IF(D26="","",C26/D26)</f>
        <v>70</v>
      </c>
      <c r="F26" s="42">
        <f t="shared" ref="F26:F34" si="4">IF(D26="","",E26*12)</f>
        <v>840</v>
      </c>
    </row>
    <row r="27" spans="2:6" ht="23" thickBot="1" x14ac:dyDescent="0.25">
      <c r="B27" s="19" t="s">
        <v>23</v>
      </c>
      <c r="C27" s="17">
        <v>20</v>
      </c>
      <c r="D27" s="18">
        <v>1</v>
      </c>
      <c r="E27" s="42">
        <f t="shared" si="3"/>
        <v>20</v>
      </c>
      <c r="F27" s="42">
        <f t="shared" si="4"/>
        <v>240</v>
      </c>
    </row>
    <row r="28" spans="2:6" ht="23" thickBot="1" x14ac:dyDescent="0.25">
      <c r="B28" s="19" t="s">
        <v>26</v>
      </c>
      <c r="C28" s="17">
        <v>50</v>
      </c>
      <c r="D28" s="18">
        <v>1</v>
      </c>
      <c r="E28" s="42">
        <f t="shared" si="3"/>
        <v>50</v>
      </c>
      <c r="F28" s="42">
        <f t="shared" si="4"/>
        <v>600</v>
      </c>
    </row>
    <row r="29" spans="2:6" ht="23" thickBot="1" x14ac:dyDescent="0.25">
      <c r="B29" s="19" t="s">
        <v>27</v>
      </c>
      <c r="C29" s="17">
        <v>10</v>
      </c>
      <c r="D29" s="18">
        <v>1</v>
      </c>
      <c r="E29" s="42">
        <f t="shared" si="3"/>
        <v>10</v>
      </c>
      <c r="F29" s="42">
        <f t="shared" si="4"/>
        <v>120</v>
      </c>
    </row>
    <row r="30" spans="2:6" ht="23" thickBot="1" x14ac:dyDescent="0.25">
      <c r="B30" s="19" t="s">
        <v>28</v>
      </c>
      <c r="C30" s="17">
        <v>30</v>
      </c>
      <c r="D30" s="18">
        <v>1</v>
      </c>
      <c r="E30" s="42">
        <f t="shared" si="3"/>
        <v>30</v>
      </c>
      <c r="F30" s="42">
        <f t="shared" si="4"/>
        <v>360</v>
      </c>
    </row>
    <row r="31" spans="2:6" ht="23" thickBot="1" x14ac:dyDescent="0.25">
      <c r="B31" s="19" t="s">
        <v>33</v>
      </c>
      <c r="C31" s="17">
        <v>3000</v>
      </c>
      <c r="D31" s="18">
        <v>36</v>
      </c>
      <c r="E31" s="42">
        <f t="shared" si="3"/>
        <v>83.333333333333329</v>
      </c>
      <c r="F31" s="42">
        <f t="shared" si="4"/>
        <v>1000</v>
      </c>
    </row>
    <row r="32" spans="2:6" ht="23" thickBot="1" x14ac:dyDescent="0.25">
      <c r="B32" s="19" t="s">
        <v>77</v>
      </c>
      <c r="C32" s="17"/>
      <c r="D32" s="18">
        <v>12</v>
      </c>
      <c r="E32" s="42">
        <f t="shared" si="3"/>
        <v>0</v>
      </c>
      <c r="F32" s="42">
        <f t="shared" si="4"/>
        <v>0</v>
      </c>
    </row>
    <row r="33" spans="2:8" ht="23" thickBot="1" x14ac:dyDescent="0.25">
      <c r="B33" s="19" t="s">
        <v>77</v>
      </c>
      <c r="C33" s="17"/>
      <c r="D33" s="18">
        <v>12</v>
      </c>
      <c r="E33" s="42">
        <f t="shared" si="3"/>
        <v>0</v>
      </c>
      <c r="F33" s="42">
        <f t="shared" si="4"/>
        <v>0</v>
      </c>
    </row>
    <row r="34" spans="2:8" ht="23" thickBot="1" x14ac:dyDescent="0.25">
      <c r="B34" s="19" t="s">
        <v>77</v>
      </c>
      <c r="C34" s="17"/>
      <c r="D34" s="18">
        <v>12</v>
      </c>
      <c r="E34" s="42">
        <f t="shared" si="3"/>
        <v>0</v>
      </c>
      <c r="F34" s="42">
        <f t="shared" si="4"/>
        <v>0</v>
      </c>
    </row>
    <row r="35" spans="2:8" ht="44" x14ac:dyDescent="0.2">
      <c r="C35" s="8"/>
      <c r="D35" s="14" t="s">
        <v>50</v>
      </c>
      <c r="E35" s="43">
        <f>SUM(E26:E34)</f>
        <v>263.33333333333331</v>
      </c>
      <c r="F35" s="43">
        <f>SUM(F26:F34)</f>
        <v>3160</v>
      </c>
    </row>
    <row r="36" spans="2:8" s="32" customFormat="1" ht="63" customHeight="1" x14ac:dyDescent="0.2">
      <c r="B36" s="51" t="s">
        <v>98</v>
      </c>
      <c r="C36" s="51"/>
      <c r="D36" s="51"/>
      <c r="E36" s="51"/>
      <c r="F36" s="51"/>
      <c r="G36" s="31"/>
      <c r="H36" s="31"/>
    </row>
    <row r="37" spans="2:8" s="32" customFormat="1" ht="22.25" customHeight="1" x14ac:dyDescent="0.2">
      <c r="B37" s="30"/>
      <c r="C37" s="30"/>
      <c r="D37" s="30"/>
      <c r="E37" s="30"/>
      <c r="F37" s="30"/>
      <c r="G37" s="31"/>
      <c r="H37" s="31"/>
    </row>
    <row r="38" spans="2:8" ht="63" customHeight="1" x14ac:dyDescent="0.2">
      <c r="B38" s="20" t="s">
        <v>22</v>
      </c>
      <c r="C38" s="15" t="s">
        <v>84</v>
      </c>
      <c r="D38" s="16" t="s">
        <v>74</v>
      </c>
      <c r="E38" s="21" t="s">
        <v>75</v>
      </c>
      <c r="F38" s="21" t="s">
        <v>76</v>
      </c>
    </row>
    <row r="39" spans="2:8" ht="23" thickBot="1" x14ac:dyDescent="0.25">
      <c r="B39" s="19" t="s">
        <v>2</v>
      </c>
      <c r="C39" s="17">
        <v>2500</v>
      </c>
      <c r="D39" s="18">
        <v>1</v>
      </c>
      <c r="E39" s="42">
        <f t="shared" ref="E39:E47" si="5">IF(D39="","",C39/D39)</f>
        <v>2500</v>
      </c>
      <c r="F39" s="42">
        <f t="shared" ref="F39:F47" si="6">IF(D39="","",E39*12)</f>
        <v>30000</v>
      </c>
    </row>
    <row r="40" spans="2:8" ht="23" thickBot="1" x14ac:dyDescent="0.25">
      <c r="B40" s="19" t="s">
        <v>3</v>
      </c>
      <c r="C40" s="17">
        <v>600</v>
      </c>
      <c r="D40" s="18">
        <v>2</v>
      </c>
      <c r="E40" s="42">
        <f t="shared" si="5"/>
        <v>300</v>
      </c>
      <c r="F40" s="42">
        <f t="shared" si="6"/>
        <v>3600</v>
      </c>
    </row>
    <row r="41" spans="2:8" ht="23" thickBot="1" x14ac:dyDescent="0.25">
      <c r="B41" s="19" t="s">
        <v>4</v>
      </c>
      <c r="C41" s="17">
        <v>400</v>
      </c>
      <c r="D41" s="18">
        <v>2</v>
      </c>
      <c r="E41" s="42">
        <f t="shared" si="5"/>
        <v>200</v>
      </c>
      <c r="F41" s="42">
        <f t="shared" si="6"/>
        <v>2400</v>
      </c>
    </row>
    <row r="42" spans="2:8" ht="23" thickBot="1" x14ac:dyDescent="0.25">
      <c r="B42" s="19" t="s">
        <v>5</v>
      </c>
      <c r="C42" s="17">
        <v>80</v>
      </c>
      <c r="D42" s="18">
        <v>2</v>
      </c>
      <c r="E42" s="42">
        <f t="shared" si="5"/>
        <v>40</v>
      </c>
      <c r="F42" s="42">
        <f t="shared" si="6"/>
        <v>480</v>
      </c>
    </row>
    <row r="43" spans="2:8" ht="23" thickBot="1" x14ac:dyDescent="0.25">
      <c r="B43" s="19" t="s">
        <v>6</v>
      </c>
      <c r="C43" s="17">
        <v>20</v>
      </c>
      <c r="D43" s="18">
        <v>1</v>
      </c>
      <c r="E43" s="42">
        <f t="shared" si="5"/>
        <v>20</v>
      </c>
      <c r="F43" s="42">
        <f t="shared" si="6"/>
        <v>240</v>
      </c>
    </row>
    <row r="44" spans="2:8" ht="23" thickBot="1" x14ac:dyDescent="0.25">
      <c r="B44" s="19" t="s">
        <v>7</v>
      </c>
      <c r="C44" s="17">
        <v>50</v>
      </c>
      <c r="D44" s="18">
        <v>1</v>
      </c>
      <c r="E44" s="42">
        <f t="shared" si="5"/>
        <v>50</v>
      </c>
      <c r="F44" s="42">
        <f t="shared" si="6"/>
        <v>600</v>
      </c>
    </row>
    <row r="45" spans="2:8" ht="23" thickBot="1" x14ac:dyDescent="0.25">
      <c r="B45" s="19" t="s">
        <v>77</v>
      </c>
      <c r="C45" s="17"/>
      <c r="D45" s="18"/>
      <c r="E45" s="42" t="str">
        <f t="shared" si="5"/>
        <v/>
      </c>
      <c r="F45" s="42" t="str">
        <f t="shared" si="6"/>
        <v/>
      </c>
    </row>
    <row r="46" spans="2:8" ht="23" thickBot="1" x14ac:dyDescent="0.25">
      <c r="B46" s="19" t="s">
        <v>77</v>
      </c>
      <c r="C46" s="17"/>
      <c r="D46" s="18"/>
      <c r="E46" s="42" t="str">
        <f t="shared" si="5"/>
        <v/>
      </c>
      <c r="F46" s="42" t="str">
        <f t="shared" si="6"/>
        <v/>
      </c>
    </row>
    <row r="47" spans="2:8" ht="23" thickBot="1" x14ac:dyDescent="0.25">
      <c r="B47" s="19" t="s">
        <v>77</v>
      </c>
      <c r="C47" s="17"/>
      <c r="D47" s="18"/>
      <c r="E47" s="42" t="str">
        <f t="shared" si="5"/>
        <v/>
      </c>
      <c r="F47" s="42" t="str">
        <f t="shared" si="6"/>
        <v/>
      </c>
    </row>
    <row r="48" spans="2:8" ht="44" x14ac:dyDescent="0.2">
      <c r="C48" s="8"/>
      <c r="D48" s="14" t="s">
        <v>51</v>
      </c>
      <c r="E48" s="43">
        <f>SUM(E39:E47)</f>
        <v>3110</v>
      </c>
      <c r="F48" s="43">
        <f>SUM(F39:F47)</f>
        <v>37320</v>
      </c>
    </row>
    <row r="49" spans="2:6" x14ac:dyDescent="0.2">
      <c r="D49" s="11"/>
      <c r="E49" s="12"/>
      <c r="F49" s="12"/>
    </row>
    <row r="50" spans="2:6" ht="63" customHeight="1" x14ac:dyDescent="0.2">
      <c r="B50" s="20" t="s">
        <v>42</v>
      </c>
      <c r="C50" s="15" t="s">
        <v>84</v>
      </c>
      <c r="D50" s="16" t="s">
        <v>74</v>
      </c>
      <c r="E50" s="21" t="s">
        <v>75</v>
      </c>
      <c r="F50" s="21" t="s">
        <v>76</v>
      </c>
    </row>
    <row r="51" spans="2:6" ht="22" x14ac:dyDescent="0.2">
      <c r="B51" s="19" t="s">
        <v>70</v>
      </c>
      <c r="C51" s="17">
        <v>700</v>
      </c>
      <c r="D51" s="18">
        <v>1</v>
      </c>
      <c r="E51" s="42">
        <f t="shared" ref="E51:E62" si="7">IF(D51="","",C51/D51)</f>
        <v>700</v>
      </c>
      <c r="F51" s="42">
        <f t="shared" ref="F51:F62" si="8">IF(D51="","",E51*12)</f>
        <v>8400</v>
      </c>
    </row>
    <row r="52" spans="2:6" ht="23" thickBot="1" x14ac:dyDescent="0.25">
      <c r="B52" s="19" t="s">
        <v>81</v>
      </c>
      <c r="C52" s="17">
        <v>3000</v>
      </c>
      <c r="D52" s="18">
        <v>12</v>
      </c>
      <c r="E52" s="42">
        <f t="shared" si="7"/>
        <v>250</v>
      </c>
      <c r="F52" s="42">
        <f t="shared" si="8"/>
        <v>3000</v>
      </c>
    </row>
    <row r="53" spans="2:6" ht="23" thickBot="1" x14ac:dyDescent="0.25">
      <c r="B53" s="19" t="s">
        <v>93</v>
      </c>
      <c r="C53" s="17">
        <v>4000</v>
      </c>
      <c r="D53" s="18">
        <v>12</v>
      </c>
      <c r="E53" s="42">
        <f t="shared" si="7"/>
        <v>333.33333333333331</v>
      </c>
      <c r="F53" s="42">
        <f t="shared" si="8"/>
        <v>4000</v>
      </c>
    </row>
    <row r="54" spans="2:6" ht="23" thickBot="1" x14ac:dyDescent="0.25">
      <c r="B54" s="19" t="s">
        <v>94</v>
      </c>
      <c r="C54" s="17">
        <v>4000</v>
      </c>
      <c r="D54" s="18">
        <v>12</v>
      </c>
      <c r="E54" s="42">
        <f t="shared" si="7"/>
        <v>333.33333333333331</v>
      </c>
      <c r="F54" s="42">
        <f t="shared" si="8"/>
        <v>4000</v>
      </c>
    </row>
    <row r="55" spans="2:6" ht="23" thickBot="1" x14ac:dyDescent="0.25">
      <c r="B55" s="19" t="s">
        <v>13</v>
      </c>
      <c r="C55" s="17">
        <v>200</v>
      </c>
      <c r="D55" s="18">
        <v>1</v>
      </c>
      <c r="E55" s="42">
        <f t="shared" si="7"/>
        <v>200</v>
      </c>
      <c r="F55" s="42">
        <f t="shared" si="8"/>
        <v>2400</v>
      </c>
    </row>
    <row r="56" spans="2:6" ht="23" thickBot="1" x14ac:dyDescent="0.25">
      <c r="B56" s="19" t="s">
        <v>82</v>
      </c>
      <c r="C56" s="17">
        <v>5000</v>
      </c>
      <c r="D56" s="18">
        <v>12</v>
      </c>
      <c r="E56" s="42">
        <f t="shared" si="7"/>
        <v>416.66666666666669</v>
      </c>
      <c r="F56" s="42">
        <f t="shared" si="8"/>
        <v>5000</v>
      </c>
    </row>
    <row r="57" spans="2:6" ht="23" thickBot="1" x14ac:dyDescent="0.25">
      <c r="B57" s="19" t="s">
        <v>16</v>
      </c>
      <c r="C57" s="17">
        <v>200</v>
      </c>
      <c r="D57" s="18"/>
      <c r="E57" s="42" t="str">
        <f t="shared" si="7"/>
        <v/>
      </c>
      <c r="F57" s="42" t="str">
        <f t="shared" si="8"/>
        <v/>
      </c>
    </row>
    <row r="58" spans="2:6" ht="23" thickBot="1" x14ac:dyDescent="0.25">
      <c r="B58" s="19" t="s">
        <v>83</v>
      </c>
      <c r="C58" s="17">
        <v>30000</v>
      </c>
      <c r="D58" s="18">
        <v>36</v>
      </c>
      <c r="E58" s="42">
        <f t="shared" si="7"/>
        <v>833.33333333333337</v>
      </c>
      <c r="F58" s="42">
        <f t="shared" si="8"/>
        <v>10000</v>
      </c>
    </row>
    <row r="59" spans="2:6" ht="23" thickBot="1" x14ac:dyDescent="0.25">
      <c r="B59" s="19" t="s">
        <v>17</v>
      </c>
      <c r="C59" s="17">
        <v>120</v>
      </c>
      <c r="D59" s="18">
        <v>1</v>
      </c>
      <c r="E59" s="42">
        <f t="shared" si="7"/>
        <v>120</v>
      </c>
      <c r="F59" s="42">
        <f t="shared" si="8"/>
        <v>1440</v>
      </c>
    </row>
    <row r="60" spans="2:6" ht="23" thickBot="1" x14ac:dyDescent="0.25">
      <c r="B60" s="19" t="s">
        <v>77</v>
      </c>
      <c r="C60" s="17"/>
      <c r="D60" s="18"/>
      <c r="E60" s="42" t="str">
        <f t="shared" si="7"/>
        <v/>
      </c>
      <c r="F60" s="42" t="str">
        <f t="shared" si="8"/>
        <v/>
      </c>
    </row>
    <row r="61" spans="2:6" ht="23" thickBot="1" x14ac:dyDescent="0.25">
      <c r="B61" s="19" t="s">
        <v>77</v>
      </c>
      <c r="C61" s="17"/>
      <c r="D61" s="18"/>
      <c r="E61" s="42" t="str">
        <f t="shared" si="7"/>
        <v/>
      </c>
      <c r="F61" s="42" t="str">
        <f t="shared" si="8"/>
        <v/>
      </c>
    </row>
    <row r="62" spans="2:6" ht="23" thickBot="1" x14ac:dyDescent="0.25">
      <c r="B62" s="19" t="s">
        <v>77</v>
      </c>
      <c r="C62" s="17"/>
      <c r="D62" s="18"/>
      <c r="E62" s="42" t="str">
        <f t="shared" si="7"/>
        <v/>
      </c>
      <c r="F62" s="42" t="str">
        <f t="shared" si="8"/>
        <v/>
      </c>
    </row>
    <row r="63" spans="2:6" ht="44" x14ac:dyDescent="0.2">
      <c r="C63" s="8"/>
      <c r="D63" s="14" t="s">
        <v>52</v>
      </c>
      <c r="E63" s="43">
        <f>SUM(E51:E62)</f>
        <v>3186.6666666666665</v>
      </c>
      <c r="F63" s="43">
        <f>SUM(F51:F62)</f>
        <v>38240</v>
      </c>
    </row>
    <row r="65" spans="2:8" s="32" customFormat="1" ht="63" customHeight="1" x14ac:dyDescent="0.2">
      <c r="B65" s="51" t="s">
        <v>98</v>
      </c>
      <c r="C65" s="51"/>
      <c r="D65" s="51"/>
      <c r="E65" s="51"/>
      <c r="F65" s="51"/>
      <c r="G65" s="31"/>
      <c r="H65" s="31"/>
    </row>
    <row r="66" spans="2:8" x14ac:dyDescent="0.2">
      <c r="D66" s="11"/>
      <c r="E66" s="12"/>
      <c r="F66" s="12"/>
    </row>
    <row r="67" spans="2:8" ht="44" x14ac:dyDescent="0.2">
      <c r="B67" s="20" t="s">
        <v>9</v>
      </c>
      <c r="C67" s="15" t="s">
        <v>84</v>
      </c>
      <c r="D67" s="16" t="s">
        <v>74</v>
      </c>
      <c r="E67" s="21" t="s">
        <v>75</v>
      </c>
      <c r="F67" s="21" t="s">
        <v>76</v>
      </c>
    </row>
    <row r="68" spans="2:8" ht="23" thickBot="1" x14ac:dyDescent="0.25">
      <c r="B68" s="19" t="s">
        <v>1</v>
      </c>
      <c r="C68" s="17">
        <v>50</v>
      </c>
      <c r="D68" s="18">
        <v>1</v>
      </c>
      <c r="E68" s="42">
        <f t="shared" ref="E68:E75" si="9">IF(D68="","",C68/D68)</f>
        <v>50</v>
      </c>
      <c r="F68" s="42">
        <f t="shared" ref="F68:F75" si="10">IF(D68="","",E68*12)</f>
        <v>600</v>
      </c>
    </row>
    <row r="69" spans="2:8" ht="23" thickBot="1" x14ac:dyDescent="0.25">
      <c r="B69" s="19" t="s">
        <v>29</v>
      </c>
      <c r="C69" s="17">
        <v>50</v>
      </c>
      <c r="D69" s="18">
        <v>1</v>
      </c>
      <c r="E69" s="42">
        <f t="shared" si="9"/>
        <v>50</v>
      </c>
      <c r="F69" s="42">
        <f t="shared" si="10"/>
        <v>600</v>
      </c>
    </row>
    <row r="70" spans="2:8" ht="23" thickBot="1" x14ac:dyDescent="0.25">
      <c r="B70" s="19" t="s">
        <v>71</v>
      </c>
      <c r="C70" s="17">
        <v>50</v>
      </c>
      <c r="D70" s="18">
        <v>1</v>
      </c>
      <c r="E70" s="42">
        <f t="shared" si="9"/>
        <v>50</v>
      </c>
      <c r="F70" s="42">
        <f t="shared" si="10"/>
        <v>600</v>
      </c>
    </row>
    <row r="71" spans="2:8" ht="23" thickBot="1" x14ac:dyDescent="0.25">
      <c r="B71" s="19" t="s">
        <v>10</v>
      </c>
      <c r="C71" s="17">
        <v>50</v>
      </c>
      <c r="D71" s="18">
        <v>1</v>
      </c>
      <c r="E71" s="42">
        <f t="shared" si="9"/>
        <v>50</v>
      </c>
      <c r="F71" s="42">
        <f t="shared" si="10"/>
        <v>600</v>
      </c>
    </row>
    <row r="72" spans="2:8" ht="23" thickBot="1" x14ac:dyDescent="0.25">
      <c r="B72" s="19" t="s">
        <v>72</v>
      </c>
      <c r="C72" s="17">
        <v>50</v>
      </c>
      <c r="D72" s="18">
        <v>1</v>
      </c>
      <c r="E72" s="42">
        <f t="shared" si="9"/>
        <v>50</v>
      </c>
      <c r="F72" s="42">
        <f t="shared" si="10"/>
        <v>600</v>
      </c>
    </row>
    <row r="73" spans="2:8" ht="23" thickBot="1" x14ac:dyDescent="0.25">
      <c r="B73" s="19" t="s">
        <v>77</v>
      </c>
      <c r="C73" s="17"/>
      <c r="D73" s="18"/>
      <c r="E73" s="42" t="str">
        <f t="shared" si="9"/>
        <v/>
      </c>
      <c r="F73" s="42" t="str">
        <f t="shared" si="10"/>
        <v/>
      </c>
    </row>
    <row r="74" spans="2:8" ht="23" thickBot="1" x14ac:dyDescent="0.25">
      <c r="B74" s="19" t="s">
        <v>77</v>
      </c>
      <c r="C74" s="17"/>
      <c r="D74" s="18"/>
      <c r="E74" s="42" t="str">
        <f t="shared" si="9"/>
        <v/>
      </c>
      <c r="F74" s="42" t="str">
        <f t="shared" si="10"/>
        <v/>
      </c>
    </row>
    <row r="75" spans="2:8" ht="23" thickBot="1" x14ac:dyDescent="0.25">
      <c r="B75" s="19" t="s">
        <v>77</v>
      </c>
      <c r="C75" s="17"/>
      <c r="D75" s="18"/>
      <c r="E75" s="42" t="str">
        <f t="shared" si="9"/>
        <v/>
      </c>
      <c r="F75" s="42" t="str">
        <f t="shared" si="10"/>
        <v/>
      </c>
    </row>
    <row r="76" spans="2:8" ht="44" x14ac:dyDescent="0.2">
      <c r="C76" s="8"/>
      <c r="D76" s="14" t="s">
        <v>53</v>
      </c>
      <c r="E76" s="43">
        <f>SUM(E68:E75)</f>
        <v>250</v>
      </c>
      <c r="F76" s="43">
        <f>SUM(F68:F75)</f>
        <v>3000</v>
      </c>
    </row>
    <row r="77" spans="2:8" x14ac:dyDescent="0.2">
      <c r="D77" s="11"/>
      <c r="E77" s="12"/>
      <c r="F77" s="12"/>
    </row>
    <row r="78" spans="2:8" ht="44" x14ac:dyDescent="0.2">
      <c r="B78" s="20" t="s">
        <v>37</v>
      </c>
      <c r="C78" s="15" t="s">
        <v>84</v>
      </c>
      <c r="D78" s="16" t="s">
        <v>74</v>
      </c>
      <c r="E78" s="21" t="s">
        <v>75</v>
      </c>
      <c r="F78" s="21" t="s">
        <v>76</v>
      </c>
    </row>
    <row r="79" spans="2:8" ht="23" thickBot="1" x14ac:dyDescent="0.25">
      <c r="B79" s="19" t="s">
        <v>73</v>
      </c>
      <c r="C79" s="17">
        <v>50</v>
      </c>
      <c r="D79" s="18">
        <v>1</v>
      </c>
      <c r="E79" s="42">
        <f t="shared" ref="E79:E87" si="11">IF(D79="","",C79/D79)</f>
        <v>50</v>
      </c>
      <c r="F79" s="42">
        <f t="shared" ref="F79:F87" si="12">IF(D79="","",E79*12)</f>
        <v>600</v>
      </c>
    </row>
    <row r="80" spans="2:8" ht="23" thickBot="1" x14ac:dyDescent="0.25">
      <c r="B80" s="19" t="s">
        <v>41</v>
      </c>
      <c r="C80" s="17">
        <v>50</v>
      </c>
      <c r="D80" s="18">
        <v>1</v>
      </c>
      <c r="E80" s="42">
        <f t="shared" si="11"/>
        <v>50</v>
      </c>
      <c r="F80" s="42">
        <f t="shared" si="12"/>
        <v>600</v>
      </c>
    </row>
    <row r="81" spans="2:6" ht="23" thickBot="1" x14ac:dyDescent="0.25">
      <c r="B81" s="19" t="s">
        <v>38</v>
      </c>
      <c r="C81" s="17">
        <v>600</v>
      </c>
      <c r="D81" s="18">
        <v>12</v>
      </c>
      <c r="E81" s="42">
        <f t="shared" si="11"/>
        <v>50</v>
      </c>
      <c r="F81" s="42">
        <f t="shared" si="12"/>
        <v>600</v>
      </c>
    </row>
    <row r="82" spans="2:6" ht="23" thickBot="1" x14ac:dyDescent="0.25">
      <c r="B82" s="19" t="s">
        <v>39</v>
      </c>
      <c r="C82" s="17">
        <v>600</v>
      </c>
      <c r="D82" s="18">
        <v>12</v>
      </c>
      <c r="E82" s="42">
        <f t="shared" si="11"/>
        <v>50</v>
      </c>
      <c r="F82" s="42">
        <f t="shared" si="12"/>
        <v>600</v>
      </c>
    </row>
    <row r="83" spans="2:6" ht="23" thickBot="1" x14ac:dyDescent="0.25">
      <c r="B83" s="19" t="s">
        <v>40</v>
      </c>
      <c r="C83" s="17">
        <v>400</v>
      </c>
      <c r="D83" s="18">
        <v>12</v>
      </c>
      <c r="E83" s="42">
        <f t="shared" si="11"/>
        <v>33.333333333333336</v>
      </c>
      <c r="F83" s="42">
        <f t="shared" si="12"/>
        <v>400</v>
      </c>
    </row>
    <row r="84" spans="2:6" ht="23" thickBot="1" x14ac:dyDescent="0.25">
      <c r="B84" s="19" t="s">
        <v>11</v>
      </c>
      <c r="C84" s="17">
        <v>700</v>
      </c>
      <c r="D84" s="18">
        <v>12</v>
      </c>
      <c r="E84" s="42">
        <f t="shared" si="11"/>
        <v>58.333333333333336</v>
      </c>
      <c r="F84" s="42">
        <f t="shared" si="12"/>
        <v>700</v>
      </c>
    </row>
    <row r="85" spans="2:6" ht="23" thickBot="1" x14ac:dyDescent="0.25">
      <c r="B85" s="19" t="s">
        <v>77</v>
      </c>
      <c r="C85" s="17"/>
      <c r="D85" s="18"/>
      <c r="E85" s="42" t="str">
        <f t="shared" si="11"/>
        <v/>
      </c>
      <c r="F85" s="42" t="str">
        <f t="shared" si="12"/>
        <v/>
      </c>
    </row>
    <row r="86" spans="2:6" ht="23" thickBot="1" x14ac:dyDescent="0.25">
      <c r="B86" s="19" t="s">
        <v>77</v>
      </c>
      <c r="C86" s="17"/>
      <c r="D86" s="18"/>
      <c r="E86" s="42" t="str">
        <f t="shared" si="11"/>
        <v/>
      </c>
      <c r="F86" s="42" t="str">
        <f t="shared" si="12"/>
        <v/>
      </c>
    </row>
    <row r="87" spans="2:6" ht="23" thickBot="1" x14ac:dyDescent="0.25">
      <c r="B87" s="19" t="s">
        <v>77</v>
      </c>
      <c r="C87" s="17"/>
      <c r="D87" s="18"/>
      <c r="E87" s="42" t="str">
        <f t="shared" si="11"/>
        <v/>
      </c>
      <c r="F87" s="42" t="str">
        <f t="shared" si="12"/>
        <v/>
      </c>
    </row>
    <row r="88" spans="2:6" ht="44" x14ac:dyDescent="0.2">
      <c r="C88" s="8"/>
      <c r="D88" s="14" t="s">
        <v>54</v>
      </c>
      <c r="E88" s="43">
        <f>SUM(E79:E87)</f>
        <v>291.66666666666669</v>
      </c>
      <c r="F88" s="43">
        <f>SUM(F79:F87)</f>
        <v>3500</v>
      </c>
    </row>
    <row r="89" spans="2:6" x14ac:dyDescent="0.2">
      <c r="D89" s="11"/>
      <c r="E89" s="12"/>
      <c r="F89" s="12"/>
    </row>
    <row r="90" spans="2:6" ht="44" x14ac:dyDescent="0.2">
      <c r="B90" s="20" t="s">
        <v>44</v>
      </c>
      <c r="C90" s="15" t="s">
        <v>84</v>
      </c>
      <c r="D90" s="16" t="s">
        <v>74</v>
      </c>
      <c r="E90" s="21" t="s">
        <v>75</v>
      </c>
      <c r="F90" s="21" t="s">
        <v>76</v>
      </c>
    </row>
    <row r="91" spans="2:6" ht="23" thickBot="1" x14ac:dyDescent="0.25">
      <c r="B91" s="19" t="s">
        <v>14</v>
      </c>
      <c r="C91" s="17">
        <v>90</v>
      </c>
      <c r="D91" s="18">
        <v>1</v>
      </c>
      <c r="E91" s="42">
        <f>IF(D91="","",C91/D91)</f>
        <v>90</v>
      </c>
      <c r="F91" s="42">
        <f>IF(D91="","",E91*12)</f>
        <v>1080</v>
      </c>
    </row>
    <row r="92" spans="2:6" ht="23" thickBot="1" x14ac:dyDescent="0.25">
      <c r="B92" s="19" t="s">
        <v>77</v>
      </c>
      <c r="C92" s="17"/>
      <c r="D92" s="18"/>
      <c r="E92" s="42" t="str">
        <f>IF(D92="","",C92/D92)</f>
        <v/>
      </c>
      <c r="F92" s="42" t="str">
        <f>IF(D92="","",E92*12)</f>
        <v/>
      </c>
    </row>
    <row r="93" spans="2:6" ht="23" thickBot="1" x14ac:dyDescent="0.25">
      <c r="B93" s="19" t="s">
        <v>77</v>
      </c>
      <c r="C93" s="17"/>
      <c r="D93" s="18"/>
      <c r="E93" s="42" t="str">
        <f>IF(D93="","",C93/D93)</f>
        <v/>
      </c>
      <c r="F93" s="42" t="str">
        <f>IF(D93="","",E93*12)</f>
        <v/>
      </c>
    </row>
    <row r="94" spans="2:6" ht="23" thickBot="1" x14ac:dyDescent="0.25">
      <c r="B94" s="19" t="s">
        <v>77</v>
      </c>
      <c r="C94" s="17"/>
      <c r="D94" s="18"/>
      <c r="E94" s="42" t="str">
        <f>IF(D94="","",C94/D94)</f>
        <v/>
      </c>
      <c r="F94" s="42" t="str">
        <f>IF(D94="","",E94*12)</f>
        <v/>
      </c>
    </row>
    <row r="95" spans="2:6" ht="44" x14ac:dyDescent="0.2">
      <c r="C95" s="8"/>
      <c r="D95" s="14" t="s">
        <v>55</v>
      </c>
      <c r="E95" s="43">
        <f>SUM(E91:E94)</f>
        <v>90</v>
      </c>
      <c r="F95" s="43">
        <f>SUM(F91:F94)</f>
        <v>1080</v>
      </c>
    </row>
    <row r="97" spans="2:8" s="32" customFormat="1" ht="63" customHeight="1" x14ac:dyDescent="0.2">
      <c r="B97" s="51" t="s">
        <v>98</v>
      </c>
      <c r="C97" s="51"/>
      <c r="D97" s="51"/>
      <c r="E97" s="51"/>
      <c r="F97" s="51"/>
      <c r="G97" s="31"/>
      <c r="H97" s="31"/>
    </row>
    <row r="98" spans="2:8" x14ac:dyDescent="0.2">
      <c r="D98" s="11"/>
      <c r="E98" s="12"/>
      <c r="F98" s="12"/>
    </row>
    <row r="99" spans="2:8" ht="44" x14ac:dyDescent="0.2">
      <c r="B99" s="20" t="s">
        <v>45</v>
      </c>
      <c r="C99" s="15" t="s">
        <v>84</v>
      </c>
      <c r="D99" s="16" t="s">
        <v>74</v>
      </c>
      <c r="E99" s="21" t="s">
        <v>75</v>
      </c>
      <c r="F99" s="21" t="s">
        <v>76</v>
      </c>
    </row>
    <row r="100" spans="2:8" ht="23" thickBot="1" x14ac:dyDescent="0.25">
      <c r="B100" s="19" t="s">
        <v>18</v>
      </c>
      <c r="C100" s="17">
        <v>2000</v>
      </c>
      <c r="D100" s="18">
        <v>1</v>
      </c>
      <c r="E100" s="42">
        <f>IF(D100="","",C100/D100)</f>
        <v>2000</v>
      </c>
      <c r="F100" s="42">
        <f>IF(D100="","",E100*12)</f>
        <v>24000</v>
      </c>
    </row>
    <row r="101" spans="2:8" ht="23" thickBot="1" x14ac:dyDescent="0.25">
      <c r="B101" s="19" t="s">
        <v>19</v>
      </c>
      <c r="C101" s="17">
        <v>2000</v>
      </c>
      <c r="D101" s="18">
        <v>1</v>
      </c>
      <c r="E101" s="42">
        <f>IF(D101="","",C101/D101)</f>
        <v>2000</v>
      </c>
      <c r="F101" s="42">
        <f>IF(D101="","",E101*12)</f>
        <v>24000</v>
      </c>
    </row>
    <row r="102" spans="2:8" ht="23" thickBot="1" x14ac:dyDescent="0.25">
      <c r="B102" s="19" t="s">
        <v>77</v>
      </c>
      <c r="C102" s="17"/>
      <c r="D102" s="18"/>
      <c r="E102" s="42" t="str">
        <f>IF(D102="","",C102/D102)</f>
        <v/>
      </c>
      <c r="F102" s="42" t="str">
        <f>IF(D102="","",E102*12)</f>
        <v/>
      </c>
    </row>
    <row r="103" spans="2:8" ht="23" thickBot="1" x14ac:dyDescent="0.25">
      <c r="B103" s="19" t="s">
        <v>77</v>
      </c>
      <c r="C103" s="17"/>
      <c r="D103" s="18"/>
      <c r="E103" s="42" t="str">
        <f>IF(D103="","",C103/D103)</f>
        <v/>
      </c>
      <c r="F103" s="42" t="str">
        <f>IF(D103="","",E103*12)</f>
        <v/>
      </c>
    </row>
    <row r="104" spans="2:8" ht="44" x14ac:dyDescent="0.2">
      <c r="C104" s="8"/>
      <c r="D104" s="14" t="s">
        <v>56</v>
      </c>
      <c r="E104" s="43">
        <f>SUM(E100:E103)</f>
        <v>4000</v>
      </c>
      <c r="F104" s="43">
        <f>SUM(F100:F103)</f>
        <v>48000</v>
      </c>
    </row>
    <row r="105" spans="2:8" x14ac:dyDescent="0.2">
      <c r="D105" s="11"/>
      <c r="E105" s="12"/>
      <c r="F105" s="12"/>
    </row>
    <row r="106" spans="2:8" ht="44" x14ac:dyDescent="0.2">
      <c r="B106" s="20" t="s">
        <v>0</v>
      </c>
      <c r="C106" s="15" t="s">
        <v>84</v>
      </c>
      <c r="D106" s="16" t="s">
        <v>74</v>
      </c>
      <c r="E106" s="21" t="s">
        <v>75</v>
      </c>
      <c r="F106" s="21" t="s">
        <v>76</v>
      </c>
    </row>
    <row r="107" spans="2:8" ht="23" thickBot="1" x14ac:dyDescent="0.25">
      <c r="B107" s="19" t="s">
        <v>43</v>
      </c>
      <c r="C107" s="17">
        <v>3600</v>
      </c>
      <c r="D107" s="18">
        <v>12</v>
      </c>
      <c r="E107" s="42">
        <f t="shared" ref="E107:E113" si="13">IF(D107="","",C107/D107)</f>
        <v>300</v>
      </c>
      <c r="F107" s="42">
        <f t="shared" ref="F107:F113" si="14">IF(D107="","",E107*12)</f>
        <v>3600</v>
      </c>
    </row>
    <row r="108" spans="2:8" ht="23" thickBot="1" x14ac:dyDescent="0.25">
      <c r="B108" s="19" t="s">
        <v>36</v>
      </c>
      <c r="C108" s="17">
        <v>600</v>
      </c>
      <c r="D108" s="18">
        <v>12</v>
      </c>
      <c r="E108" s="42">
        <f t="shared" si="13"/>
        <v>50</v>
      </c>
      <c r="F108" s="42">
        <f t="shared" si="14"/>
        <v>600</v>
      </c>
    </row>
    <row r="109" spans="2:8" ht="23" thickBot="1" x14ac:dyDescent="0.25">
      <c r="B109" s="19" t="s">
        <v>118</v>
      </c>
      <c r="C109" s="17">
        <v>90</v>
      </c>
      <c r="D109" s="18">
        <v>1</v>
      </c>
      <c r="E109" s="42">
        <f t="shared" si="13"/>
        <v>90</v>
      </c>
      <c r="F109" s="42">
        <f t="shared" si="14"/>
        <v>1080</v>
      </c>
    </row>
    <row r="110" spans="2:8" ht="23" thickBot="1" x14ac:dyDescent="0.25">
      <c r="B110" s="19" t="s">
        <v>15</v>
      </c>
      <c r="C110" s="17">
        <v>30</v>
      </c>
      <c r="D110" s="18">
        <v>1</v>
      </c>
      <c r="E110" s="42">
        <f t="shared" si="13"/>
        <v>30</v>
      </c>
      <c r="F110" s="42">
        <f t="shared" si="14"/>
        <v>360</v>
      </c>
    </row>
    <row r="111" spans="2:8" ht="23" thickBot="1" x14ac:dyDescent="0.25">
      <c r="B111" s="19" t="s">
        <v>77</v>
      </c>
      <c r="C111" s="17"/>
      <c r="D111" s="18"/>
      <c r="E111" s="42" t="str">
        <f t="shared" si="13"/>
        <v/>
      </c>
      <c r="F111" s="42" t="str">
        <f t="shared" si="14"/>
        <v/>
      </c>
    </row>
    <row r="112" spans="2:8" ht="23" thickBot="1" x14ac:dyDescent="0.25">
      <c r="B112" s="19" t="s">
        <v>77</v>
      </c>
      <c r="C112" s="17"/>
      <c r="D112" s="18"/>
      <c r="E112" s="42" t="str">
        <f t="shared" si="13"/>
        <v/>
      </c>
      <c r="F112" s="42" t="str">
        <f t="shared" si="14"/>
        <v/>
      </c>
    </row>
    <row r="113" spans="2:6" ht="23" thickBot="1" x14ac:dyDescent="0.25">
      <c r="B113" s="19" t="s">
        <v>77</v>
      </c>
      <c r="C113" s="17"/>
      <c r="D113" s="18"/>
      <c r="E113" s="42" t="str">
        <f t="shared" si="13"/>
        <v/>
      </c>
      <c r="F113" s="42" t="str">
        <f t="shared" si="14"/>
        <v/>
      </c>
    </row>
    <row r="114" spans="2:6" ht="66" x14ac:dyDescent="0.2">
      <c r="C114" s="8"/>
      <c r="D114" s="14" t="s">
        <v>57</v>
      </c>
      <c r="E114" s="43">
        <f>SUM(E107:E113)</f>
        <v>470</v>
      </c>
      <c r="F114" s="43">
        <f>SUM(F107:F113)</f>
        <v>5640</v>
      </c>
    </row>
    <row r="115" spans="2:6" x14ac:dyDescent="0.2">
      <c r="D115" s="11"/>
      <c r="E115" s="12"/>
      <c r="F115" s="12"/>
    </row>
    <row r="116" spans="2:6" ht="44" x14ac:dyDescent="0.2">
      <c r="B116" s="20" t="s">
        <v>30</v>
      </c>
      <c r="C116" s="15" t="s">
        <v>84</v>
      </c>
      <c r="D116" s="16" t="s">
        <v>74</v>
      </c>
      <c r="E116" s="21" t="s">
        <v>75</v>
      </c>
      <c r="F116" s="21" t="s">
        <v>76</v>
      </c>
    </row>
    <row r="117" spans="2:6" ht="23" thickBot="1" x14ac:dyDescent="0.25">
      <c r="B117" s="19" t="s">
        <v>31</v>
      </c>
      <c r="C117" s="17">
        <v>100</v>
      </c>
      <c r="D117" s="18">
        <v>1</v>
      </c>
      <c r="E117" s="42">
        <f>IF(D117="","",C117/D117)</f>
        <v>100</v>
      </c>
      <c r="F117" s="42">
        <f>IF(D117="","",E117*12)</f>
        <v>1200</v>
      </c>
    </row>
    <row r="118" spans="2:6" ht="23" thickBot="1" x14ac:dyDescent="0.25">
      <c r="B118" s="19" t="s">
        <v>32</v>
      </c>
      <c r="C118" s="17">
        <v>200</v>
      </c>
      <c r="D118" s="18">
        <v>1</v>
      </c>
      <c r="E118" s="42">
        <f>IF(D118="","",C118/D118)</f>
        <v>200</v>
      </c>
      <c r="F118" s="42">
        <f>IF(D118="","",E118*12)</f>
        <v>2400</v>
      </c>
    </row>
    <row r="119" spans="2:6" ht="23" thickBot="1" x14ac:dyDescent="0.25">
      <c r="B119" s="19" t="s">
        <v>77</v>
      </c>
      <c r="C119" s="17"/>
      <c r="D119" s="18"/>
      <c r="E119" s="42" t="str">
        <f>IF(D119="","",C119/D119)</f>
        <v/>
      </c>
      <c r="F119" s="42" t="str">
        <f>IF(D119="","",E119*12)</f>
        <v/>
      </c>
    </row>
    <row r="120" spans="2:6" ht="23" thickBot="1" x14ac:dyDescent="0.25">
      <c r="B120" s="19" t="s">
        <v>77</v>
      </c>
      <c r="C120" s="17"/>
      <c r="D120" s="18"/>
      <c r="E120" s="42" t="str">
        <f>IF(D120="","",C120/D120)</f>
        <v/>
      </c>
      <c r="F120" s="42" t="str">
        <f>IF(D120="","",E120*12)</f>
        <v/>
      </c>
    </row>
    <row r="121" spans="2:6" ht="23" thickBot="1" x14ac:dyDescent="0.25">
      <c r="B121" s="19" t="s">
        <v>77</v>
      </c>
      <c r="C121" s="17"/>
      <c r="D121" s="18"/>
      <c r="E121" s="42" t="str">
        <f>IF(D121="","",C121/D121)</f>
        <v/>
      </c>
      <c r="F121" s="42" t="str">
        <f>IF(D121="","",E121*12)</f>
        <v/>
      </c>
    </row>
    <row r="122" spans="2:6" ht="44" x14ac:dyDescent="0.2">
      <c r="C122" s="8"/>
      <c r="D122" s="14" t="s">
        <v>58</v>
      </c>
      <c r="E122" s="43">
        <f>SUM(E117:E121)</f>
        <v>300</v>
      </c>
      <c r="F122" s="43">
        <f>SUM(F117:F121)</f>
        <v>3600</v>
      </c>
    </row>
    <row r="123" spans="2:6" x14ac:dyDescent="0.2">
      <c r="D123" s="11"/>
      <c r="E123" s="12"/>
      <c r="F123" s="12"/>
    </row>
    <row r="124" spans="2:6" ht="44" x14ac:dyDescent="0.2">
      <c r="B124" s="20" t="s">
        <v>46</v>
      </c>
      <c r="C124" s="15" t="s">
        <v>84</v>
      </c>
      <c r="D124" s="16" t="s">
        <v>74</v>
      </c>
      <c r="E124" s="21" t="s">
        <v>75</v>
      </c>
      <c r="F124" s="21" t="s">
        <v>76</v>
      </c>
    </row>
    <row r="125" spans="2:6" ht="23" thickBot="1" x14ac:dyDescent="0.25">
      <c r="B125" s="19" t="s">
        <v>77</v>
      </c>
      <c r="C125" s="17">
        <v>70</v>
      </c>
      <c r="D125" s="18">
        <v>1</v>
      </c>
      <c r="E125" s="42">
        <f>IF(D125="","",C125/D125)</f>
        <v>70</v>
      </c>
      <c r="F125" s="42">
        <f>IF(D125="","",E125*12)</f>
        <v>840</v>
      </c>
    </row>
    <row r="126" spans="2:6" ht="23" thickBot="1" x14ac:dyDescent="0.25">
      <c r="B126" s="19" t="s">
        <v>77</v>
      </c>
      <c r="C126" s="17"/>
      <c r="D126" s="18"/>
      <c r="E126" s="42" t="str">
        <f>IF(D126="","",C126/D126)</f>
        <v/>
      </c>
      <c r="F126" s="42" t="str">
        <f>IF(D126="","",E126*12)</f>
        <v/>
      </c>
    </row>
    <row r="127" spans="2:6" ht="23" thickBot="1" x14ac:dyDescent="0.25">
      <c r="B127" s="19" t="s">
        <v>77</v>
      </c>
      <c r="C127" s="17"/>
      <c r="D127" s="18"/>
      <c r="E127" s="42" t="str">
        <f>IF(D127="","",C127/D127)</f>
        <v/>
      </c>
      <c r="F127" s="42" t="str">
        <f>IF(D127="","",E127*12)</f>
        <v/>
      </c>
    </row>
    <row r="128" spans="2:6" ht="44" x14ac:dyDescent="0.2">
      <c r="C128" s="8"/>
      <c r="D128" s="14" t="s">
        <v>59</v>
      </c>
      <c r="E128" s="43">
        <f>SUM(E125:E127)</f>
        <v>70</v>
      </c>
      <c r="F128" s="43">
        <f>SUM(F125:F127)</f>
        <v>840</v>
      </c>
    </row>
    <row r="131" spans="2:8" s="32" customFormat="1" ht="63" customHeight="1" x14ac:dyDescent="0.2">
      <c r="B131" s="51" t="s">
        <v>98</v>
      </c>
      <c r="C131" s="51"/>
      <c r="D131" s="51"/>
      <c r="E131" s="51"/>
      <c r="F131" s="51"/>
      <c r="G131" s="31"/>
      <c r="H131" s="31"/>
    </row>
    <row r="133" spans="2:8" ht="22" x14ac:dyDescent="0.2">
      <c r="B133" s="14" t="s">
        <v>85</v>
      </c>
      <c r="E133" s="14" t="s">
        <v>64</v>
      </c>
      <c r="F133" s="14" t="s">
        <v>63</v>
      </c>
    </row>
    <row r="134" spans="2:8" ht="23" thickBot="1" x14ac:dyDescent="0.25">
      <c r="B134" s="19" t="s">
        <v>60</v>
      </c>
      <c r="C134" s="17"/>
      <c r="D134" s="18"/>
      <c r="E134" s="42">
        <f>E9+E35+E63+E88+E95+E104+E114+E122+E128</f>
        <v>9688.3333333333321</v>
      </c>
      <c r="F134" s="42">
        <f>F9+F35+F63+F88+F95+F104+F114+F122+F128</f>
        <v>116260</v>
      </c>
    </row>
    <row r="135" spans="2:8" ht="23" thickBot="1" x14ac:dyDescent="0.25">
      <c r="B135" s="19" t="s">
        <v>61</v>
      </c>
      <c r="C135" s="17"/>
      <c r="D135" s="18"/>
      <c r="E135" s="42">
        <f>E23+E48+E76</f>
        <v>4121.1111111111113</v>
      </c>
      <c r="F135" s="42">
        <f>F23+F48+F76</f>
        <v>49453.333333333328</v>
      </c>
    </row>
    <row r="136" spans="2:8" ht="23" thickBot="1" x14ac:dyDescent="0.25">
      <c r="B136" s="19" t="s">
        <v>62</v>
      </c>
      <c r="C136" s="17"/>
      <c r="D136" s="18"/>
      <c r="E136" s="42">
        <f>SUM(E134:E135)</f>
        <v>13809.444444444443</v>
      </c>
      <c r="F136" s="42">
        <f>SUM(F134:F135)</f>
        <v>165713.33333333331</v>
      </c>
    </row>
    <row r="137" spans="2:8" x14ac:dyDescent="0.2">
      <c r="B137" s="4"/>
      <c r="C137" s="4"/>
      <c r="D137" s="4"/>
      <c r="E137" s="4"/>
    </row>
    <row r="140" spans="2:8" ht="22" x14ac:dyDescent="0.2">
      <c r="B140" s="14" t="s">
        <v>95</v>
      </c>
      <c r="C140" s="14" t="s">
        <v>67</v>
      </c>
      <c r="D140" s="14" t="s">
        <v>65</v>
      </c>
      <c r="E140" s="14" t="s">
        <v>66</v>
      </c>
      <c r="F140" s="14" t="s">
        <v>68</v>
      </c>
    </row>
    <row r="141" spans="2:8" ht="22" thickBot="1" x14ac:dyDescent="0.25">
      <c r="B141" s="14"/>
      <c r="C141" s="29">
        <v>8</v>
      </c>
      <c r="D141" s="29">
        <v>4</v>
      </c>
      <c r="E141" s="29">
        <v>4</v>
      </c>
      <c r="F141" s="29">
        <v>9</v>
      </c>
    </row>
    <row r="142" spans="2:8" x14ac:dyDescent="0.2">
      <c r="B142" s="4"/>
      <c r="C142" s="4"/>
      <c r="D142" s="4"/>
      <c r="E142" s="4"/>
    </row>
    <row r="143" spans="2:8" ht="22" thickBot="1" x14ac:dyDescent="0.25">
      <c r="B143" s="4"/>
      <c r="C143" s="4"/>
      <c r="D143" s="4"/>
    </row>
    <row r="144" spans="2:8" ht="20.5" customHeight="1" thickBot="1" x14ac:dyDescent="0.25">
      <c r="B144" s="1"/>
      <c r="C144" s="13"/>
      <c r="D144" s="48" t="s">
        <v>88</v>
      </c>
      <c r="E144" s="49"/>
      <c r="F144" s="49"/>
      <c r="G144" s="50"/>
    </row>
    <row r="145" spans="2:8" ht="42" customHeight="1" x14ac:dyDescent="0.2">
      <c r="B145" s="14" t="s">
        <v>86</v>
      </c>
      <c r="C145" s="14" t="s">
        <v>87</v>
      </c>
      <c r="D145" s="14">
        <v>30</v>
      </c>
      <c r="E145" s="14">
        <v>45</v>
      </c>
      <c r="F145" s="14">
        <v>60</v>
      </c>
      <c r="G145" s="14">
        <v>90</v>
      </c>
    </row>
    <row r="146" spans="2:8" ht="23" thickBot="1" x14ac:dyDescent="0.25">
      <c r="B146" s="22" t="s">
        <v>89</v>
      </c>
      <c r="C146" s="42">
        <f>C147/C141</f>
        <v>143.84837962962962</v>
      </c>
      <c r="D146" s="42">
        <f xml:space="preserve"> C146 * (1 + ($C$152 / 12)) ^ 1</f>
        <v>144.68749517746912</v>
      </c>
      <c r="E146" s="42">
        <f xml:space="preserve"> C146 * (1 + ($C$152 / 12)) ^ 1.5</f>
        <v>145.10888673596486</v>
      </c>
      <c r="F146" s="42">
        <f xml:space="preserve"> C146 * (1 + ($C$152 / 12)) ^2</f>
        <v>145.53150556600437</v>
      </c>
      <c r="G146" s="42">
        <f xml:space="preserve"> C146 * (1 + ($C$152 / 12)) ^ 3</f>
        <v>146.38043934847275</v>
      </c>
    </row>
    <row r="147" spans="2:8" ht="23" thickBot="1" x14ac:dyDescent="0.25">
      <c r="B147" s="23" t="s">
        <v>90</v>
      </c>
      <c r="C147" s="44">
        <f>C148/D141</f>
        <v>1150.787037037037</v>
      </c>
      <c r="D147" s="42">
        <f t="shared" ref="D147:D149" si="15" xml:space="preserve"> C147 * (1 + ($C$152 / 12)) ^ 1</f>
        <v>1157.4999614197529</v>
      </c>
      <c r="E147" s="42">
        <f t="shared" ref="E147:E149" si="16" xml:space="preserve"> C147 * (1 + ($C$152 / 12)) ^ 1.5</f>
        <v>1160.8710938877189</v>
      </c>
      <c r="F147" s="42">
        <f t="shared" ref="F147:F149" si="17" xml:space="preserve"> C147 * (1 + ($C$152 / 12)) ^2</f>
        <v>1164.252044528035</v>
      </c>
      <c r="G147" s="42">
        <f t="shared" ref="G147:G149" si="18" xml:space="preserve"> C147 * (1 + ($C$152 / 12)) ^ 3</f>
        <v>1171.043514787782</v>
      </c>
    </row>
    <row r="148" spans="2:8" ht="23" thickBot="1" x14ac:dyDescent="0.25">
      <c r="B148" s="23" t="s">
        <v>91</v>
      </c>
      <c r="C148" s="44">
        <f>C149/E141</f>
        <v>4603.1481481481478</v>
      </c>
      <c r="D148" s="42">
        <f t="shared" si="15"/>
        <v>4629.9998456790117</v>
      </c>
      <c r="E148" s="42">
        <f t="shared" si="16"/>
        <v>4643.4843755508755</v>
      </c>
      <c r="F148" s="42">
        <f t="shared" si="17"/>
        <v>4657.0081781121398</v>
      </c>
      <c r="G148" s="42">
        <f t="shared" si="18"/>
        <v>4684.1740591511279</v>
      </c>
    </row>
    <row r="149" spans="2:8" ht="23" thickBot="1" x14ac:dyDescent="0.25">
      <c r="B149" s="23" t="s">
        <v>92</v>
      </c>
      <c r="C149" s="44">
        <f>F136/F141</f>
        <v>18412.592592592591</v>
      </c>
      <c r="D149" s="42">
        <f t="shared" si="15"/>
        <v>18519.999382716047</v>
      </c>
      <c r="E149" s="42">
        <f t="shared" si="16"/>
        <v>18573.937502203502</v>
      </c>
      <c r="F149" s="42">
        <f t="shared" si="17"/>
        <v>18628.032712448559</v>
      </c>
      <c r="G149" s="42">
        <f t="shared" si="18"/>
        <v>18736.696236604512</v>
      </c>
    </row>
    <row r="152" spans="2:8" s="27" customFormat="1" ht="44" x14ac:dyDescent="0.2">
      <c r="B152" s="24" t="s">
        <v>103</v>
      </c>
      <c r="C152" s="25">
        <v>7.0000000000000007E-2</v>
      </c>
      <c r="D152" s="26"/>
      <c r="G152" s="28"/>
      <c r="H152" s="28"/>
    </row>
  </sheetData>
  <sheetProtection algorithmName="SHA-512" hashValue="3+i6Z5ck9qIyEisDtnoCtdpNPnPAU5Drkcm7ud9P/8VSva36mo9Hb8zx1jp7Vkffj2O5eTdK+hxWFUjsNyK24Q==" saltValue="qHUA4KLpEt69gx8wPTksTA==" spinCount="100000" sheet="1" scenarios="1" insertColumns="0" insertRows="0" deleteColumns="0" deleteRows="0"/>
  <mergeCells count="7">
    <mergeCell ref="D144:G144"/>
    <mergeCell ref="B2:F2"/>
    <mergeCell ref="B36:F36"/>
    <mergeCell ref="B65:F65"/>
    <mergeCell ref="B97:F97"/>
    <mergeCell ref="B4:F4"/>
    <mergeCell ref="B131:F131"/>
  </mergeCells>
  <pageMargins left="0.70866141732283472" right="0.70866141732283472" top="0.74803149606299213" bottom="0.74803149606299213" header="0.31496062992125984" footer="0.31496062992125984"/>
  <pageSetup scale="60" orientation="portrait" r:id="rId1"/>
  <headerFooter>
    <oddFooter>&amp;L&amp;G&amp;R&amp;P / &amp;N</oddFooter>
  </headerFooter>
  <rowBreaks count="3" manualBreakCount="3">
    <brk id="35" max="16383" man="1"/>
    <brk id="64" max="16383" man="1"/>
    <brk id="96"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דף הבית</vt:lpstr>
      <vt:lpstr>תחשיב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 Oren</dc:creator>
  <cp:lastModifiedBy>Noga Brienes</cp:lastModifiedBy>
  <cp:lastPrinted>2024-03-06T14:21:38Z</cp:lastPrinted>
  <dcterms:created xsi:type="dcterms:W3CDTF">2024-02-04T16:11:30Z</dcterms:created>
  <dcterms:modified xsi:type="dcterms:W3CDTF">2024-03-21T12:48:11Z</dcterms:modified>
</cp:coreProperties>
</file>